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24" documentId="120_S{2AC9BD13-BADA-5192-A53E-5A8FF88502F6}" xr6:coauthVersionLast="47" xr6:coauthVersionMax="47" xr10:uidLastSave="{5F749129-0149-441B-822B-E039C112A29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alcChain>
</file>

<file path=xl/sharedStrings.xml><?xml version="1.0" encoding="utf-8"?>
<sst xmlns="http://schemas.openxmlformats.org/spreadsheetml/2006/main" count="181620" uniqueCount="39219">
  <si>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</si>
  <si>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</si>
  <si>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</si>
  <si>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</si>
  <si>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</si>
  <si>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</si>
  <si>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</si>
  <si>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</si>
  <si>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</si>
  <si>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</si>
  <si>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</si>
  <si>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</si>
  <si>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</si>
  <si>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</si>
  <si>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</si>
  <si>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</si>
  <si>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</si>
  <si>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</si>
  <si>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</si>
  <si>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</si>
  <si>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</si>
  <si>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</si>
  <si>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</si>
  <si>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</si>
  <si>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</si>
  <si>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</si>
  <si>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</si>
  <si>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</si>
  <si>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</si>
  <si>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</si>
  <si>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</si>
  <si>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</si>
  <si>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</si>
  <si>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</si>
  <si>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</si>
  <si>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</si>
  <si>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</si>
  <si>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</si>
  <si>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</si>
  <si>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</si>
  <si>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</si>
  <si>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</si>
  <si>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</si>
  <si>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</si>
  <si>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</si>
  <si>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</si>
  <si>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</si>
  <si>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</si>
  <si>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</si>
  <si>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</si>
  <si>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</si>
  <si>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</si>
  <si>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</si>
  <si>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</si>
  <si>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</si>
  <si>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</si>
  <si>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</si>
  <si>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</si>
  <si>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</si>
  <si>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</si>
  <si>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</si>
  <si>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</si>
  <si>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</si>
  <si>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</si>
  <si>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</si>
  <si>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</si>
  <si>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</si>
  <si>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</si>
  <si>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</si>
  <si>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</si>
  <si>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</si>
  <si>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</si>
  <si>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</si>
  <si>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</si>
  <si>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</si>
  <si>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</si>
  <si>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</si>
  <si>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</si>
  <si>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</si>
  <si>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</si>
  <si>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</si>
  <si>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</si>
  <si>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</si>
  <si>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</si>
  <si>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</si>
  <si>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</si>
  <si>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</si>
  <si>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</si>
  <si>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</si>
  <si>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</si>
  <si>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</si>
  <si>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</si>
  <si>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</si>
  <si>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</si>
  <si>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</si>
  <si>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</si>
  <si>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</si>
  <si>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</si>
  <si>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</si>
  <si>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</si>
  <si>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</si>
  <si>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</si>
  <si>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</si>
  <si>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</si>
  <si>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</si>
  <si>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</si>
  <si>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</si>
  <si>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</si>
  <si>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</si>
  <si>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</si>
  <si>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</si>
  <si>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</si>
  <si>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</si>
  <si>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</si>
  <si>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</si>
  <si>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</si>
  <si>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</si>
  <si>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</si>
  <si>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</si>
  <si>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</si>
  <si>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</si>
  <si>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</si>
  <si>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</si>
  <si>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</si>
  <si>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</si>
  <si>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</si>
  <si>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</si>
  <si>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</si>
  <si>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</si>
  <si>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</si>
  <si>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</si>
  <si>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</si>
  <si>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</si>
  <si>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</si>
  <si>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</si>
  <si>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</si>
  <si>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</si>
  <si>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</si>
  <si>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</si>
  <si>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</si>
  <si>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</si>
  <si>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</si>
  <si>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</si>
  <si>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</si>
  <si>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</si>
  <si>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</si>
  <si>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</si>
  <si>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</si>
  <si>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</si>
  <si>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</si>
  <si>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</si>
  <si>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</si>
  <si>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</si>
  <si>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</si>
  <si>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</si>
  <si>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</si>
  <si>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</si>
  <si>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</si>
  <si>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</si>
  <si>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</si>
  <si>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</si>
  <si>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</si>
  <si>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</si>
  <si>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</si>
  <si>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</si>
  <si>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</si>
  <si>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</si>
  <si>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</si>
  <si>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</si>
  <si>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</si>
  <si>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</si>
  <si>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</si>
  <si>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</si>
  <si>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</si>
  <si>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</si>
  <si>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</si>
  <si>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</si>
  <si>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</si>
  <si>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</si>
  <si>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</si>
  <si>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</si>
  <si>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</si>
  <si>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</si>
  <si>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</si>
  <si>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</si>
  <si>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</si>
  <si>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</si>
  <si>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</si>
  <si>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</si>
  <si>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</si>
  <si>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</si>
  <si>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</si>
  <si>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</si>
  <si>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</si>
  <si>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</si>
  <si>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</si>
  <si>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</si>
  <si>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</si>
  <si>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</si>
  <si>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</si>
  <si>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</si>
  <si>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</si>
  <si>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</si>
  <si>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</si>
  <si>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</si>
  <si>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</si>
  <si>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</si>
  <si>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</si>
  <si>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</si>
  <si>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</si>
  <si>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</si>
  <si>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</si>
  <si>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</si>
  <si>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</si>
  <si>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</si>
  <si>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</si>
  <si>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</si>
  <si>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</si>
  <si>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</si>
  <si>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</si>
  <si>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</si>
  <si>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</si>
  <si>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</si>
  <si>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</si>
  <si>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</si>
  <si>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</si>
  <si>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</si>
  <si>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</si>
  <si>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</si>
  <si>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</si>
  <si>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</si>
  <si>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</si>
  <si>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</si>
  <si>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</si>
  <si>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</si>
  <si>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</si>
  <si>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</si>
  <si>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</si>
  <si>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</si>
  <si>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</si>
  <si>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</si>
  <si>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</si>
  <si>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</si>
  <si>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</si>
  <si>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</si>
  <si>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</si>
  <si>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</si>
  <si>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</si>
  <si>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</si>
  <si>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</si>
  <si>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</si>
  <si>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</si>
  <si>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</si>
  <si>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</si>
  <si>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</si>
  <si>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</si>
  <si>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</si>
  <si>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</si>
  <si>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</si>
  <si>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</si>
  <si>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</si>
  <si>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</si>
  <si>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</si>
  <si>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</si>
  <si>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</si>
  <si>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</si>
  <si>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</si>
  <si>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</si>
  <si>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</si>
  <si>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</si>
  <si>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</si>
  <si>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</si>
  <si>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</si>
  <si>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</si>
  <si>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</si>
  <si>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</si>
  <si>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</si>
  <si>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</si>
  <si>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</si>
  <si>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</si>
  <si>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</si>
  <si>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</si>
  <si>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</si>
  <si>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</si>
  <si>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</si>
  <si>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</si>
  <si>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</si>
  <si>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</si>
  <si>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</si>
  <si>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</si>
  <si>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</si>
  <si>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</si>
  <si>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</si>
  <si>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</si>
  <si>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</si>
  <si>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</si>
  <si>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</si>
  <si>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</si>
  <si>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</si>
  <si>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</si>
  <si>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</si>
  <si>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</si>
  <si>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</si>
  <si>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</si>
  <si>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</si>
  <si>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</si>
  <si>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</si>
  <si>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</si>
  <si>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</si>
  <si>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</si>
  <si>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</si>
  <si>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</si>
  <si>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</si>
  <si>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</si>
  <si>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</si>
  <si>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</si>
  <si>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</si>
  <si>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</si>
  <si>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</si>
  <si>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</si>
  <si>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</si>
  <si>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</si>
  <si>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</si>
  <si>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</si>
  <si>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</si>
  <si>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</si>
  <si>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</si>
  <si>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</si>
  <si>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</si>
  <si>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</si>
  <si>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</si>
  <si>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</si>
  <si>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</si>
  <si>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</si>
  <si>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</si>
  <si>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</si>
  <si>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</si>
  <si>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</si>
  <si>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</si>
  <si>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</si>
  <si>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</si>
  <si>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</si>
  <si>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</si>
  <si>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</si>
  <si>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</si>
  <si>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</si>
  <si>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</si>
  <si>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</si>
  <si>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</si>
  <si>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</si>
  <si>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</si>
  <si>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</si>
  <si>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</si>
  <si>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</si>
  <si>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</si>
  <si>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</si>
  <si>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</si>
  <si>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</si>
  <si>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</si>
  <si>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</si>
  <si>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</si>
  <si>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</si>
  <si>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</si>
  <si>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</si>
  <si>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</si>
  <si>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</si>
  <si>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</si>
  <si>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</si>
  <si>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</si>
  <si>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</si>
  <si>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</si>
  <si>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</si>
  <si>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</si>
  <si>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</si>
  <si>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</si>
  <si>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</si>
  <si>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</si>
  <si>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</si>
  <si>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</si>
  <si>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</si>
  <si>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</si>
  <si>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</si>
  <si>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</si>
  <si>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</si>
  <si>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</si>
  <si>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</si>
  <si>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</si>
  <si>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</si>
  <si>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</si>
  <si>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</si>
  <si>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</si>
  <si>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</si>
  <si>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</si>
  <si>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</si>
  <si>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</si>
  <si>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</si>
  <si>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</si>
  <si>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</si>
  <si>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</si>
  <si>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</si>
  <si>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</si>
  <si>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</si>
  <si>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</si>
  <si>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</si>
  <si>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</si>
  <si>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</si>
  <si>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</si>
  <si>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</si>
  <si>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</si>
  <si>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</si>
  <si>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</si>
  <si>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</si>
  <si>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</si>
  <si>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</si>
  <si>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</si>
  <si>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</si>
  <si>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</si>
  <si>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</si>
  <si>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</si>
  <si>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</si>
  <si>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</si>
  <si>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</si>
  <si>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</si>
  <si>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</si>
  <si>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</si>
  <si>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</si>
  <si>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</si>
  <si>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</si>
  <si>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</si>
  <si>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</si>
  <si>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</si>
  <si>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</si>
  <si>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</si>
  <si>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</si>
  <si>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</si>
  <si>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</si>
  <si>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</si>
  <si>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</si>
  <si>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</si>
  <si>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</si>
  <si>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</si>
  <si>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</si>
  <si>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</si>
  <si>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</si>
  <si>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</si>
  <si>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</si>
  <si>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</si>
  <si>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</si>
  <si>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</si>
  <si>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</si>
  <si>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</si>
  <si>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</si>
  <si>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</si>
  <si>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</si>
  <si>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</si>
  <si>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</si>
  <si>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</si>
  <si>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</si>
  <si>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</si>
  <si>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</si>
  <si>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</si>
  <si>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</si>
  <si>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</si>
  <si>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</si>
  <si>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</si>
  <si>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</si>
  <si>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</si>
  <si>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</si>
  <si>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</si>
  <si>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</si>
  <si>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</si>
  <si>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</si>
  <si>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</si>
  <si>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</si>
  <si>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</si>
  <si>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</si>
  <si>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</si>
  <si>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</si>
  <si>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</si>
  <si>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</si>
  <si>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</si>
  <si>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</si>
  <si>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</si>
  <si>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</si>
  <si>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</si>
  <si>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</si>
  <si>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</si>
  <si>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</si>
  <si>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</si>
  <si>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</si>
  <si>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</si>
  <si>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</si>
  <si>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</si>
  <si>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</si>
  <si>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</si>
  <si>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</si>
  <si>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</si>
  <si>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</si>
  <si>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</si>
  <si>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</si>
  <si>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</si>
  <si>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</si>
  <si>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</si>
  <si>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</si>
  <si>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</si>
  <si>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</si>
  <si>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</si>
  <si>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</si>
  <si>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</si>
  <si>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</si>
  <si>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</si>
  <si>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</si>
  <si>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</si>
  <si>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</si>
  <si>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</si>
  <si>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</si>
  <si>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</si>
  <si>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</si>
  <si>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</si>
  <si>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</si>
  <si>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</si>
  <si>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</si>
  <si>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</si>
  <si>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</si>
  <si>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</si>
  <si>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</si>
  <si>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</si>
  <si>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</si>
  <si>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</si>
  <si>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</si>
  <si>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</si>
  <si>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</si>
  <si>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</si>
  <si>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</si>
  <si>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</si>
  <si>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</si>
  <si>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</si>
  <si>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</si>
  <si>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</si>
  <si>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</si>
  <si>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</si>
  <si>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</si>
  <si>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</si>
  <si>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</si>
  <si>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</si>
  <si>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</si>
  <si>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</si>
  <si>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</si>
  <si>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</si>
  <si>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</si>
  <si>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</si>
  <si>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</si>
  <si>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</si>
  <si>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</si>
  <si>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</si>
  <si>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</si>
  <si>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</si>
  <si>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</si>
  <si>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</si>
  <si>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</si>
  <si>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</si>
  <si>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</si>
  <si>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</si>
  <si>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</si>
  <si>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</si>
  <si>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</si>
  <si>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</si>
  <si>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</si>
  <si>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</si>
  <si>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</si>
  <si>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</si>
  <si>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</si>
  <si>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</si>
  <si>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</si>
  <si>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</si>
  <si>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</si>
  <si>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</si>
  <si>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</si>
  <si>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</si>
  <si>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</si>
  <si>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</si>
  <si>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</si>
  <si>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</si>
  <si>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</si>
  <si>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</si>
  <si>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</si>
  <si>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</si>
  <si>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</si>
  <si>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</si>
  <si>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</si>
  <si>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</si>
  <si>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</si>
  <si>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</si>
  <si>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</si>
  <si>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</si>
  <si>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</si>
  <si>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</si>
  <si>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</si>
  <si>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</si>
  <si>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</si>
  <si>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</si>
  <si>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</si>
  <si>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</si>
  <si>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</si>
  <si>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</si>
  <si>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</si>
  <si>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</si>
  <si>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</si>
  <si>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</si>
  <si>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</si>
  <si>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</si>
  <si>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</si>
  <si>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</si>
  <si>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</si>
  <si>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</si>
  <si>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</si>
  <si>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</si>
  <si>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</si>
  <si>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</si>
  <si>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</si>
  <si>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</si>
  <si>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</si>
  <si>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</si>
  <si>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</si>
  <si>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</si>
  <si>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</si>
  <si>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</si>
  <si>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</si>
  <si>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</si>
  <si>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</si>
  <si>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</si>
  <si>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</si>
  <si>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</si>
  <si>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</si>
  <si>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</si>
  <si>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</si>
  <si>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</si>
  <si>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</si>
  <si>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</si>
  <si>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</si>
  <si>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</si>
  <si>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</si>
  <si>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</si>
  <si>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</si>
  <si>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</si>
  <si>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</si>
  <si>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</si>
  <si>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</si>
  <si>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</si>
  <si>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</si>
  <si>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</si>
  <si>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</si>
  <si>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</si>
  <si>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</si>
  <si>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</si>
  <si>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</si>
  <si>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</si>
  <si>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</si>
  <si>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</si>
  <si>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</si>
  <si>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</si>
  <si>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</si>
  <si>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</si>
  <si>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</si>
  <si>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</si>
  <si>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</si>
  <si>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</si>
  <si>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</si>
  <si>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</si>
  <si>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</si>
  <si>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</si>
  <si>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</si>
  <si>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</si>
  <si>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</si>
  <si>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</si>
  <si>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</si>
  <si>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</si>
  <si>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</si>
  <si>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</si>
  <si>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</si>
  <si>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</si>
  <si>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</si>
  <si>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</si>
  <si>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</si>
  <si>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</si>
  <si>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</si>
  <si>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</si>
  <si>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</si>
  <si>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</si>
  <si>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</si>
  <si>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</si>
  <si>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</si>
  <si>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</si>
  <si>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</si>
  <si>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</si>
  <si>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</si>
  <si>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</si>
  <si>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</si>
  <si>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</si>
  <si>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</si>
  <si>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</si>
  <si>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</si>
  <si>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</si>
  <si>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</si>
  <si>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</si>
  <si>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</si>
  <si>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</si>
  <si>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</si>
  <si>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</si>
  <si>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</si>
  <si>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</si>
  <si>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</si>
  <si>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</si>
  <si>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</si>
  <si>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</si>
  <si>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</si>
  <si>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</si>
  <si>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</si>
  <si>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</si>
  <si>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</si>
  <si>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</si>
  <si>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</si>
  <si>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</si>
  <si>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</si>
  <si>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</si>
  <si>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</si>
  <si>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</si>
  <si>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</si>
  <si>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</si>
  <si>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</si>
  <si>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</si>
  <si>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</si>
  <si>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</si>
  <si>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</si>
  <si>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</si>
  <si>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</si>
  <si>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</si>
  <si>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</si>
  <si>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</si>
  <si>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</si>
  <si>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</si>
  <si>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</si>
  <si>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</si>
  <si>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</si>
  <si>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</si>
  <si>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</si>
  <si>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</si>
  <si>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</si>
  <si>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</si>
  <si>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</si>
  <si>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</si>
  <si>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</si>
  <si>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</si>
  <si>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</si>
  <si>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</si>
  <si>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</si>
  <si>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</si>
  <si>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</si>
  <si>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</si>
  <si>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</si>
  <si>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</si>
  <si>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</si>
  <si>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</si>
  <si>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</si>
  <si>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</si>
  <si>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</si>
  <si>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</si>
  <si>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</si>
  <si>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</si>
  <si>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</si>
  <si>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</si>
  <si>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</si>
  <si>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</si>
  <si>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</si>
  <si>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</si>
  <si>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</si>
  <si>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</si>
  <si>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</si>
  <si>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</si>
  <si>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</si>
  <si>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</si>
  <si>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</si>
  <si>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</si>
  <si>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</si>
  <si>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</si>
  <si>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</si>
  <si>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</si>
  <si>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</si>
  <si>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</si>
  <si>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</si>
  <si>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</si>
  <si>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</si>
  <si>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</si>
  <si>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</si>
  <si>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</si>
  <si>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</si>
  <si>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</si>
  <si>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</si>
  <si>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</si>
  <si>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</si>
  <si>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</si>
  <si>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</si>
  <si>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</si>
  <si>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</si>
  <si>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</si>
  <si>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</si>
  <si>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</si>
  <si>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</si>
  <si>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</si>
  <si>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</si>
  <si>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</si>
  <si>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</si>
  <si>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</si>
  <si>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</si>
  <si>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</si>
  <si>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</si>
  <si>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</si>
  <si>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</si>
  <si>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</si>
  <si>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</si>
  <si>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</si>
  <si>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</si>
  <si>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</si>
  <si>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</si>
  <si>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</si>
  <si>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</si>
  <si>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</si>
  <si>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</si>
  <si>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</si>
  <si>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</si>
  <si>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</si>
  <si>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</si>
  <si>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</si>
  <si>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</si>
  <si>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</si>
  <si>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</si>
  <si>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</si>
  <si>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</si>
  <si>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</si>
  <si>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</si>
  <si>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</si>
  <si>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</si>
  <si>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</si>
  <si>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</si>
  <si>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</si>
  <si>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</si>
  <si>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</si>
  <si>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</si>
  <si>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</si>
  <si>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</si>
  <si>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</si>
  <si>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</si>
  <si>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</si>
  <si>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</si>
  <si>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</si>
  <si>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</si>
  <si>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</si>
  <si>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</si>
  <si>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</si>
  <si>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</si>
  <si>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</si>
  <si>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</si>
  <si>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</si>
  <si>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</si>
  <si>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</si>
  <si>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</si>
  <si>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</si>
  <si>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</si>
  <si>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</si>
  <si>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</si>
  <si>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</si>
  <si>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</si>
  <si>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</si>
  <si>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</si>
  <si>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</si>
  <si>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</si>
  <si>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</si>
  <si>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</si>
  <si>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</si>
  <si>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</si>
  <si>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</si>
  <si>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</si>
  <si>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</si>
  <si>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</si>
  <si>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</si>
  <si>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</si>
  <si>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</si>
  <si>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</si>
  <si>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</si>
  <si>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</si>
  <si>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</si>
  <si>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</si>
  <si>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</si>
  <si>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</si>
  <si>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</si>
  <si>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</si>
  <si>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</si>
  <si>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</si>
  <si>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</si>
  <si>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</si>
  <si>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</si>
  <si>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</si>
  <si>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</si>
  <si>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</si>
  <si>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</si>
  <si>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</si>
  <si>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</si>
  <si>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</si>
  <si>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</si>
  <si>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</si>
  <si>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</si>
  <si>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</si>
  <si>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</si>
  <si>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</si>
  <si>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</si>
  <si>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</si>
  <si>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</si>
  <si>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</si>
  <si>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</si>
  <si>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</si>
  <si>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</si>
  <si>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</si>
  <si>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</si>
  <si>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</si>
  <si>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</si>
  <si>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</si>
  <si>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</si>
  <si>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</si>
  <si>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</si>
  <si>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</si>
  <si>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</si>
  <si>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</si>
  <si>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</si>
  <si>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</si>
  <si>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</si>
  <si>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</si>
  <si>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</si>
  <si>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</si>
  <si>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</si>
  <si>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</si>
  <si>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</si>
  <si>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</si>
  <si>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</si>
  <si>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</si>
  <si>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</si>
  <si>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</si>
  <si>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</si>
  <si>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</si>
  <si>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</si>
  <si>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</si>
  <si>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</si>
  <si>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</si>
  <si>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</si>
  <si>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</si>
  <si>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</si>
  <si>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</si>
  <si>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</si>
  <si>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</si>
  <si>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</si>
  <si>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</si>
  <si>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</si>
  <si>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</si>
  <si>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</si>
  <si>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</si>
  <si>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</si>
  <si>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</si>
  <si>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</si>
  <si>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</si>
  <si>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</si>
  <si>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</si>
  <si>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</si>
  <si>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</si>
  <si>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</si>
  <si>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</si>
  <si>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</si>
  <si>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</si>
  <si>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</si>
  <si>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</si>
  <si>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</si>
  <si>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</si>
  <si>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</si>
  <si>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</si>
  <si>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</si>
  <si>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</si>
  <si>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</si>
  <si>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</si>
  <si>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</si>
  <si>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</si>
  <si>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</si>
  <si>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</si>
  <si>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</si>
  <si>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</si>
  <si>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</si>
  <si>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</si>
  <si>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</si>
  <si>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</si>
  <si>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</si>
  <si>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</si>
  <si>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</si>
  <si>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</si>
  <si>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</si>
  <si>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</si>
  <si>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</si>
  <si>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</si>
  <si>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</si>
  <si>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</si>
  <si>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</si>
  <si>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</si>
  <si>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</si>
  <si>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</si>
  <si>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</si>
  <si>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</si>
  <si>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</si>
  <si>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</si>
  <si>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</si>
  <si>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</si>
  <si>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</si>
  <si>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</si>
  <si>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</si>
  <si>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</si>
  <si>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</si>
  <si>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</si>
  <si>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</si>
  <si>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</si>
  <si>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</si>
  <si>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</si>
  <si>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</si>
  <si>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</si>
  <si>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</si>
  <si>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</si>
  <si>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</si>
  <si>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</si>
  <si>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</si>
  <si>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</si>
  <si>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</si>
  <si>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</si>
  <si>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</si>
  <si>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</si>
  <si>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</si>
  <si>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</si>
  <si>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</si>
  <si>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</si>
  <si>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</si>
  <si>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</si>
  <si>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</si>
  <si>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</si>
  <si>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</si>
  <si>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</si>
  <si>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</si>
  <si>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</si>
  <si>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</si>
  <si>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</si>
  <si>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</si>
  <si>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</si>
  <si>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</si>
  <si>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</si>
  <si>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</si>
  <si>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</si>
  <si>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</si>
  <si>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</si>
  <si>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</si>
  <si>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</si>
  <si>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</si>
  <si>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</si>
  <si>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</si>
  <si>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</si>
  <si>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</si>
  <si>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</si>
  <si>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</si>
  <si>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</si>
  <si>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</si>
  <si>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</si>
  <si>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</si>
  <si>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</si>
  <si>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</si>
  <si>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</si>
  <si>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</si>
  <si>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</si>
  <si>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</si>
  <si>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</si>
  <si>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</si>
  <si>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</si>
  <si>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</si>
  <si>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</si>
  <si>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</si>
  <si>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</si>
  <si>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</si>
  <si>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</si>
  <si>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</si>
  <si>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</si>
  <si>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</si>
  <si>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</si>
  <si>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</si>
  <si>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</si>
  <si>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</si>
  <si>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</si>
  <si>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</si>
  <si>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</si>
  <si>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</si>
  <si>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</si>
  <si>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</si>
  <si>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</si>
  <si>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</si>
  <si>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</si>
  <si>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</si>
  <si>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</si>
  <si>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</si>
  <si>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</si>
  <si>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</si>
  <si>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</si>
  <si>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</si>
  <si>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</si>
  <si>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</si>
  <si>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</si>
  <si>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</si>
  <si>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</si>
  <si>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</si>
  <si>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</si>
  <si>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</si>
  <si>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</si>
  <si>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</si>
  <si>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</si>
  <si>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</si>
  <si>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</si>
  <si>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</si>
  <si>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</si>
  <si>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</si>
  <si>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</si>
  <si>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</si>
  <si>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</si>
  <si>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</si>
  <si>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</si>
  <si>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</si>
  <si>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</si>
  <si>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</si>
  <si>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</si>
  <si>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</si>
  <si>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</si>
  <si>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</si>
  <si>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</si>
  <si>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</si>
  <si>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</si>
  <si>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</si>
  <si>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</si>
  <si>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</si>
  <si>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</si>
  <si>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</si>
  <si>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</si>
  <si>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</si>
  <si>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</si>
  <si>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</si>
  <si>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</si>
  <si>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</si>
  <si>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</si>
  <si>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</si>
  <si>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</si>
  <si>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</si>
  <si>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</si>
  <si>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</si>
  <si>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</si>
  <si>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</si>
  <si>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</si>
  <si>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</si>
  <si>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</si>
  <si>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</si>
  <si>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</si>
  <si>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</si>
  <si>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</si>
  <si>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</si>
  <si>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</si>
  <si>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</si>
  <si>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</si>
  <si>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</si>
  <si>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</si>
  <si>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</si>
  <si>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</si>
  <si>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</si>
  <si>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</si>
  <si>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</si>
  <si>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</si>
  <si>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</si>
  <si>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</si>
  <si>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</si>
  <si>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</si>
  <si>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</si>
  <si>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</si>
  <si>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</si>
  <si>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</si>
  <si>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</si>
  <si>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</si>
  <si>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</si>
  <si>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</si>
  <si>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</si>
  <si>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</si>
  <si>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</si>
  <si>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</si>
  <si>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</si>
  <si>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</si>
  <si>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</si>
  <si>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</si>
  <si>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</si>
  <si>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</si>
  <si>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</si>
  <si>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</si>
  <si>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</si>
  <si>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</si>
  <si>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</si>
  <si>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</si>
  <si>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</si>
  <si>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</si>
  <si>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</si>
  <si>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</si>
  <si>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</si>
  <si>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</si>
  <si>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</si>
  <si>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</si>
  <si>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</si>
  <si>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</si>
  <si>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</si>
  <si>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</si>
  <si>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</si>
  <si>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</si>
  <si>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</si>
  <si>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</si>
  <si>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</si>
  <si>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</si>
  <si>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</si>
  <si>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</si>
  <si>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</si>
  <si>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</si>
  <si>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</si>
  <si>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</si>
  <si>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</si>
  <si>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</si>
  <si>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</si>
  <si>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</si>
  <si>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</si>
  <si>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</si>
  <si>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</si>
  <si>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</si>
  <si>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</si>
  <si>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</si>
  <si>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</si>
  <si>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</si>
  <si>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</si>
  <si>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</si>
  <si>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</si>
  <si>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</si>
  <si>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</si>
  <si>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</si>
  <si>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</si>
  <si>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</si>
  <si>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</si>
  <si>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</si>
  <si>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</si>
  <si>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</si>
  <si>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</si>
  <si>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</si>
  <si>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</si>
  <si>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</si>
  <si>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</si>
  <si>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</si>
  <si>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</si>
  <si>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</si>
  <si>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</si>
  <si>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</si>
  <si>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</si>
  <si>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</si>
  <si>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</si>
  <si>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</si>
  <si>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</si>
  <si>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</si>
  <si>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</si>
  <si>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</si>
  <si>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</si>
  <si>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</si>
  <si>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</si>
  <si>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</si>
  <si>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</si>
  <si>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</si>
  <si>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</si>
  <si>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</si>
  <si>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</si>
  <si>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</si>
  <si>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</si>
  <si>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</si>
  <si>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</si>
  <si>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</si>
  <si>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</si>
  <si>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</si>
  <si>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</si>
  <si>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</si>
  <si>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</si>
  <si>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</si>
  <si>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</si>
  <si>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</si>
  <si>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</si>
  <si>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</si>
  <si>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</si>
  <si>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</si>
  <si>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</si>
  <si>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</si>
  <si>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</si>
  <si>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</si>
  <si>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</si>
  <si>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</si>
  <si>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</si>
  <si>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</si>
  <si>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</si>
  <si>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</si>
  <si>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</si>
  <si>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</si>
  <si>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</si>
  <si>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</si>
  <si>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</si>
  <si>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</si>
  <si>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</si>
  <si>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</si>
  <si>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</si>
  <si>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</si>
  <si>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</si>
  <si>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</si>
  <si>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</si>
  <si>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</si>
  <si>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</si>
  <si>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</si>
  <si>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</si>
  <si>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</si>
  <si>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</si>
  <si>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</si>
  <si>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</si>
  <si>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</si>
  <si>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</si>
  <si>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</si>
  <si>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</si>
  <si>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</si>
  <si>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</si>
  <si>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</si>
  <si>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</si>
  <si>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</si>
  <si>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</si>
  <si>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</si>
  <si>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</si>
  <si>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</si>
  <si>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</si>
  <si>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</si>
  <si>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</si>
  <si>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</si>
  <si>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</si>
  <si>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</si>
  <si>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</si>
  <si>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</si>
  <si>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</si>
  <si>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</si>
  <si>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</si>
  <si>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</si>
  <si>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</si>
  <si>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</si>
  <si>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</si>
  <si>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</si>
  <si>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</si>
  <si>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</si>
  <si>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</si>
  <si>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</si>
  <si>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</si>
  <si>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</si>
  <si>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</si>
  <si>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</si>
  <si>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</si>
  <si>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</si>
  <si>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</si>
  <si>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</si>
  <si>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</si>
  <si>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</si>
  <si>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</si>
  <si>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</si>
  <si>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</si>
  <si>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</si>
  <si>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</si>
  <si>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</si>
  <si>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</si>
  <si>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</si>
  <si>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</si>
  <si>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</si>
  <si>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</si>
  <si>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</si>
  <si>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</si>
  <si>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</si>
  <si>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</si>
  <si>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</si>
  <si>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</si>
  <si>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</si>
  <si>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</si>
  <si>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</si>
  <si>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</si>
  <si>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</si>
  <si>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</si>
  <si>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</si>
  <si>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</si>
  <si>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</si>
  <si>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</si>
  <si>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</si>
  <si>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</si>
  <si>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</si>
  <si>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</si>
  <si>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</si>
  <si>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</si>
  <si>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</si>
  <si>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</si>
  <si>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</si>
  <si>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</si>
  <si>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</si>
  <si>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</si>
  <si>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</si>
  <si>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</si>
  <si>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</si>
  <si>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</si>
  <si>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</si>
  <si>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</si>
  <si>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</si>
  <si>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</si>
  <si>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</si>
  <si>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</si>
  <si>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</si>
  <si>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</si>
  <si>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</si>
  <si>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</si>
  <si>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</si>
  <si>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</si>
  <si>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</si>
  <si>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</si>
  <si>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</si>
  <si>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</si>
  <si>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</si>
  <si>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</si>
  <si>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</si>
  <si>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</si>
  <si>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</si>
  <si>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</si>
  <si>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</si>
  <si>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</si>
  <si>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</si>
  <si>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</si>
  <si>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</si>
  <si>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</si>
  <si>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</si>
  <si>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</si>
  <si>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</si>
  <si>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</si>
  <si>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</si>
  <si>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</si>
  <si>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</si>
  <si>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</si>
  <si>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</si>
  <si>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</si>
  <si>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</si>
  <si>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</si>
  <si>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</si>
  <si>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</si>
  <si>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</si>
  <si>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</si>
  <si>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</si>
  <si>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</si>
  <si>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</si>
  <si>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</si>
  <si>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</si>
  <si>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</si>
  <si>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</si>
  <si>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</si>
  <si>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</si>
  <si>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</si>
  <si>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</si>
  <si>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</si>
  <si>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</si>
  <si>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</si>
  <si>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</si>
  <si>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</si>
  <si>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</si>
  <si>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</si>
  <si>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</si>
  <si>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</si>
  <si>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</si>
  <si>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</si>
  <si>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</si>
  <si>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</si>
  <si>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</si>
  <si>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</si>
  <si>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</si>
  <si>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</si>
  <si>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</si>
  <si>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</si>
  <si>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</si>
  <si>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</si>
  <si>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</si>
  <si>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</si>
  <si>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</si>
  <si>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</si>
  <si>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</si>
  <si>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</si>
  <si>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</si>
  <si>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</si>
  <si>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</si>
  <si>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</si>
  <si>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</si>
  <si>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</si>
  <si>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</si>
  <si>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</si>
  <si>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</si>
  <si>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</si>
  <si>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</si>
  <si>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</si>
  <si>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</si>
  <si>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</si>
  <si>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</si>
  <si>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</si>
  <si>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</si>
  <si>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</si>
  <si>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</si>
  <si>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</si>
  <si>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</si>
  <si>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</si>
  <si>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</si>
  <si>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</si>
  <si>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</si>
  <si>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</si>
  <si>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</si>
  <si>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</si>
  <si>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</si>
  <si>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</si>
  <si>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</si>
  <si>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</si>
  <si>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</si>
  <si>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</si>
  <si>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</si>
  <si>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</si>
  <si>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</si>
  <si>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</si>
  <si>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</si>
  <si>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</si>
  <si>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</si>
  <si>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</si>
  <si>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</si>
  <si>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</si>
  <si>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</si>
  <si>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</si>
  <si>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</si>
  <si>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</si>
  <si>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</si>
  <si>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</si>
  <si>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</si>
  <si>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</si>
  <si>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</si>
  <si>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</si>
  <si>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</si>
  <si>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</si>
  <si>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</si>
  <si>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</si>
  <si>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</si>
  <si>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</si>
  <si>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</si>
  <si>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</si>
  <si>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</si>
  <si>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</si>
  <si>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</si>
  <si>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</si>
  <si>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</si>
  <si>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</si>
  <si>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</si>
  <si>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</si>
  <si>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</si>
  <si>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</si>
  <si>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</si>
  <si>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</si>
  <si>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</si>
  <si>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</si>
  <si>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</si>
  <si>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</si>
  <si>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</si>
  <si>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</si>
  <si>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</si>
  <si>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</si>
  <si>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</si>
  <si>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</si>
  <si>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</si>
  <si>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</si>
  <si>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</si>
  <si>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</si>
  <si>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</si>
  <si>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</si>
  <si>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</si>
  <si>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</si>
  <si>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</si>
  <si>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</si>
  <si>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</si>
  <si>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</si>
  <si>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</si>
  <si>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</si>
  <si>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</si>
  <si>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</si>
  <si>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</si>
  <si>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</si>
  <si>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</si>
  <si>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</si>
  <si>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</si>
  <si>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</si>
  <si>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</si>
  <si>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</si>
  <si>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</si>
  <si>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</si>
  <si>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</si>
  <si>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</si>
  <si>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</si>
  <si>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</si>
  <si>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</si>
  <si>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</si>
  <si>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</si>
  <si>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</si>
  <si>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</si>
  <si>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</si>
  <si>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</si>
  <si>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</si>
  <si>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</si>
  <si>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</si>
  <si>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</si>
  <si>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</si>
  <si>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</si>
  <si>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</si>
  <si>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</si>
  <si>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</si>
  <si>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</si>
  <si>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</si>
  <si>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</si>
  <si>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</si>
  <si>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</si>
  <si>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</si>
  <si>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</si>
  <si>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</si>
  <si>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</si>
  <si>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</si>
  <si>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</si>
  <si>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</si>
  <si>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</si>
  <si>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</si>
  <si>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</si>
  <si>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</si>
  <si>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</si>
  <si>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</si>
  <si>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</si>
  <si>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</si>
  <si>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</si>
  <si>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</si>
  <si>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</si>
  <si>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</si>
  <si>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</si>
  <si>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</si>
  <si>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</si>
  <si>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</si>
  <si>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</si>
  <si>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</si>
  <si>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</si>
  <si>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</si>
  <si>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</si>
  <si>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</si>
  <si>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</si>
  <si>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</si>
  <si>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</si>
  <si>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</si>
  <si>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</si>
  <si>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</si>
  <si>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</si>
  <si>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</si>
  <si>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</si>
  <si>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</si>
  <si>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</si>
  <si>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</si>
  <si>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</si>
  <si>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</si>
  <si>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</si>
  <si>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</si>
  <si>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</si>
  <si>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</si>
  <si>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</si>
  <si>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</si>
  <si>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</si>
  <si>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</si>
  <si>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</si>
  <si>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</si>
  <si>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</si>
  <si>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</si>
  <si>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</si>
  <si>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</si>
  <si>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</si>
  <si>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</si>
  <si>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</si>
  <si>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</si>
  <si>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</si>
  <si>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</si>
  <si>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</si>
  <si>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</si>
  <si>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</si>
  <si>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</si>
  <si>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</si>
  <si>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</si>
  <si>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</si>
  <si>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</si>
  <si>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</si>
  <si>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</si>
  <si>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</si>
  <si>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</si>
  <si>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</si>
  <si>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</si>
  <si>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</si>
  <si>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</si>
  <si>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</si>
  <si>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</si>
  <si>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</si>
  <si>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</si>
  <si>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</si>
  <si>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</si>
  <si>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</si>
  <si>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</si>
  <si>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</si>
  <si>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</si>
  <si>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</si>
  <si>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</si>
  <si>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</si>
  <si>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</si>
  <si>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</si>
  <si>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</si>
  <si>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</si>
  <si>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</si>
  <si>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</si>
  <si>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</si>
  <si>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</si>
  <si>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</si>
  <si>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</si>
  <si>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</si>
  <si>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</si>
  <si>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</si>
  <si>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</si>
  <si>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</si>
  <si>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</si>
  <si>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</si>
  <si>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</si>
  <si>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</si>
  <si>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</si>
  <si>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</si>
  <si>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</si>
  <si>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</si>
  <si>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</si>
  <si>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</si>
  <si>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</si>
  <si>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</si>
  <si>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</si>
  <si>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</si>
  <si>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</si>
  <si>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</si>
  <si>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</si>
  <si>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</si>
  <si>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</si>
  <si>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</si>
  <si>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</si>
  <si>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</si>
  <si>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</si>
  <si>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</si>
  <si>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</si>
  <si>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</si>
  <si>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</si>
  <si>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</si>
  <si>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</si>
  <si>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</si>
  <si>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</si>
  <si>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</si>
  <si>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</si>
  <si>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</si>
  <si>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</si>
  <si>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</si>
  <si>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</si>
  <si>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</si>
  <si>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</si>
  <si>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</si>
  <si>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</si>
  <si>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</si>
  <si>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</si>
  <si>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</si>
  <si>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</si>
  <si>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</si>
  <si>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</si>
  <si>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</si>
  <si>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</si>
  <si>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</si>
  <si>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</si>
  <si>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</si>
  <si>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</si>
  <si>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</si>
  <si>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</si>
  <si>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</si>
  <si>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</si>
  <si>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</si>
  <si>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</si>
  <si>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</si>
  <si>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</si>
  <si>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</si>
  <si>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</si>
  <si>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</si>
  <si>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</si>
  <si>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</si>
  <si>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</si>
  <si>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</si>
  <si>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</si>
  <si>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</si>
  <si>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</si>
  <si>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</si>
  <si>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</si>
  <si>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</si>
  <si>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</si>
  <si>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</si>
  <si>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</si>
  <si>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</si>
  <si>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</si>
  <si>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</si>
  <si>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</si>
  <si>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</si>
  <si>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</si>
  <si>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</si>
  <si>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</si>
  <si>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</si>
  <si>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</si>
  <si>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</si>
  <si>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</si>
  <si>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</si>
  <si>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</si>
  <si>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</si>
  <si>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</si>
  <si>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</si>
  <si>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</si>
  <si>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</si>
  <si>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</si>
  <si>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</si>
  <si>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</si>
  <si>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</si>
  <si>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</si>
  <si>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</si>
  <si>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</si>
  <si>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</si>
  <si>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</si>
  <si>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</si>
  <si>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</si>
  <si>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</si>
  <si>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</si>
  <si>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</si>
  <si>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</si>
  <si>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</si>
  <si>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</si>
  <si>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</si>
  <si>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</si>
  <si>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</si>
  <si>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</si>
  <si>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</si>
  <si>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</si>
  <si>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</si>
  <si>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</si>
  <si>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</si>
  <si>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</si>
  <si>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</si>
  <si>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</si>
  <si>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</si>
  <si>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</si>
  <si>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</si>
  <si>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</si>
  <si>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</si>
  <si>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</si>
  <si>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</si>
  <si>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</si>
  <si>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</si>
  <si>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</si>
  <si>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</si>
  <si>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</si>
  <si>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</si>
  <si>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</si>
  <si>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</si>
  <si>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</si>
  <si>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</si>
  <si>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</si>
  <si>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</si>
  <si>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</si>
  <si>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</si>
  <si>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</si>
  <si>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</si>
  <si>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</si>
  <si>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</si>
  <si>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</si>
  <si>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</si>
  <si>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</si>
  <si>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</si>
  <si>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</si>
  <si>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</si>
  <si>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</si>
  <si>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</si>
  <si>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</si>
  <si>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</si>
  <si>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</si>
  <si>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</si>
  <si>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</si>
  <si>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</si>
  <si>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</si>
  <si>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</si>
  <si>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</si>
  <si>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</si>
  <si>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</si>
  <si>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</si>
  <si>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</si>
  <si>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</si>
  <si>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</si>
  <si>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</si>
  <si>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</si>
  <si>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</si>
  <si>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</si>
  <si>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</si>
  <si>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</si>
  <si>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</si>
  <si>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</si>
  <si>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</si>
  <si>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</si>
  <si>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</si>
  <si>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</si>
  <si>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</si>
  <si>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</si>
  <si>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</si>
  <si>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</si>
  <si>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</si>
  <si>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</si>
  <si>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</si>
  <si>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</si>
  <si>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</si>
  <si>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</si>
  <si>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</si>
  <si>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</si>
  <si>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</si>
  <si>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</si>
  <si>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</si>
  <si>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</si>
  <si>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</si>
  <si>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</si>
  <si>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</si>
  <si>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</si>
  <si>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</si>
  <si>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</si>
  <si>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</si>
  <si>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</si>
  <si>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</si>
  <si>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</si>
  <si>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</si>
  <si>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</si>
  <si>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</si>
  <si>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</si>
  <si>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</si>
  <si>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</si>
  <si>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</si>
  <si>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</si>
  <si>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</si>
  <si>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</si>
  <si>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</si>
  <si>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</si>
  <si>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</si>
  <si>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</si>
  <si>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</si>
  <si>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</si>
  <si>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</si>
  <si>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</si>
  <si>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</si>
  <si>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</si>
  <si>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</si>
  <si>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</si>
  <si>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</si>
  <si>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</si>
  <si>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</si>
  <si>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</si>
  <si>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</si>
  <si>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</si>
  <si>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</si>
  <si>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</si>
  <si>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</si>
  <si>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</si>
  <si>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</si>
  <si>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</si>
  <si>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</si>
  <si>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</si>
  <si>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</si>
  <si>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</si>
  <si>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</si>
  <si>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</si>
  <si>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</si>
  <si>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</si>
  <si>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</si>
  <si>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</si>
  <si>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</si>
  <si>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</si>
  <si>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</si>
  <si>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</si>
  <si>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</si>
  <si>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</si>
  <si>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</si>
  <si>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</si>
  <si>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</si>
  <si>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</si>
  <si>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</si>
  <si>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</si>
  <si>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</si>
  <si>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</si>
  <si>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</si>
  <si>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</si>
  <si>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</si>
  <si>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</si>
  <si>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</si>
  <si>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</si>
  <si>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</si>
  <si>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</si>
  <si>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</si>
  <si>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</si>
  <si>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</si>
  <si>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</si>
  <si>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</si>
  <si>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</si>
  <si>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</si>
  <si>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</si>
  <si>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</si>
  <si>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</si>
  <si>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</si>
  <si>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</si>
  <si>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</si>
  <si>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</si>
  <si>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</si>
  <si>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</si>
  <si>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</si>
  <si>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</si>
  <si>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</si>
  <si>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</si>
  <si>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</si>
  <si>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</si>
  <si>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</si>
  <si>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</si>
  <si>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</si>
  <si>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</si>
  <si>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</si>
  <si>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</si>
  <si>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</si>
  <si>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</si>
  <si>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</si>
  <si>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</si>
  <si>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</si>
  <si>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</si>
  <si>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</si>
  <si>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</si>
  <si>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</si>
  <si>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</si>
  <si>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</si>
  <si>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</si>
  <si>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</si>
  <si>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</si>
  <si>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</si>
  <si>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</si>
  <si>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</si>
  <si>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</si>
  <si>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</si>
  <si>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</si>
  <si>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</si>
  <si>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</si>
  <si>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</si>
  <si>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</si>
  <si>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</si>
  <si>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</si>
  <si>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</si>
  <si>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</si>
  <si>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</si>
  <si>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</si>
  <si>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</si>
  <si>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</si>
  <si>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</si>
  <si>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</si>
  <si>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</si>
  <si>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</si>
  <si>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</si>
  <si>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</si>
  <si>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</si>
  <si>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</si>
  <si>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</si>
  <si>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</si>
  <si>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</si>
  <si>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</si>
  <si>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</si>
  <si>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</si>
  <si>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</si>
  <si>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</si>
  <si>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</si>
  <si>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</si>
  <si>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</si>
  <si>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</si>
  <si>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</si>
  <si>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</si>
  <si>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</si>
  <si>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</si>
  <si>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</si>
  <si>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</si>
  <si>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</si>
  <si>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</si>
  <si>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</si>
  <si>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</si>
  <si>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</si>
  <si>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</si>
  <si>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</si>
  <si>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</si>
  <si>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</si>
  <si>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</si>
  <si>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</si>
  <si>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</si>
  <si>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</si>
  <si>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</si>
  <si>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</si>
  <si>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</si>
  <si>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</si>
  <si>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</si>
  <si>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</si>
  <si>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</si>
  <si>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</si>
  <si>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</si>
  <si>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</si>
  <si>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</si>
  <si>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</si>
  <si>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</si>
  <si>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</si>
  <si>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</si>
  <si>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</si>
  <si>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</si>
  <si>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</si>
  <si>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</si>
  <si>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</si>
  <si>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</si>
  <si>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</si>
  <si>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</si>
  <si>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</si>
  <si>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</si>
  <si>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</si>
  <si>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</si>
  <si>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</si>
  <si>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</si>
  <si>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</si>
  <si>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</si>
  <si>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</si>
  <si>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</si>
  <si>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</si>
  <si>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</si>
  <si>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</si>
  <si>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</si>
  <si>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</si>
  <si>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</si>
  <si>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</si>
  <si>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</si>
  <si>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</si>
  <si>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</si>
  <si>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</si>
  <si>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</si>
  <si>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</si>
  <si>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</si>
  <si>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</si>
  <si>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</si>
  <si>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</si>
  <si>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</si>
  <si>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</si>
  <si>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</si>
  <si>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</si>
  <si>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</si>
  <si>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</si>
  <si>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</si>
  <si>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</si>
  <si>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</si>
  <si>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</si>
  <si>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</si>
  <si>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</si>
  <si>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</si>
  <si>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</si>
  <si>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</si>
  <si>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</si>
  <si>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</si>
  <si>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</si>
  <si>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</si>
  <si>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</si>
  <si>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</si>
  <si>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</si>
  <si>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</si>
  <si>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</si>
  <si>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</si>
  <si>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</si>
  <si>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</si>
  <si>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</si>
  <si>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</si>
  <si>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</si>
  <si>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</si>
  <si>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</si>
  <si>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</si>
  <si>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</si>
  <si>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</si>
  <si>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</si>
  <si>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</si>
  <si>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</si>
  <si>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</si>
  <si>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</si>
  <si>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</si>
  <si>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</si>
  <si>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</si>
  <si>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</si>
  <si>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</si>
  <si>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</si>
  <si>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</si>
  <si>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</si>
  <si>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</si>
  <si>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</si>
  <si>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</si>
  <si>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</si>
  <si>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</si>
  <si>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</si>
  <si>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</si>
  <si>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</si>
  <si>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</si>
  <si>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</si>
  <si>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</si>
  <si>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</si>
  <si>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</si>
  <si>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</si>
  <si>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</si>
  <si>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</si>
  <si>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</si>
  <si>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</si>
  <si>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</si>
  <si>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</si>
  <si>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</si>
  <si>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</si>
  <si>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</si>
  <si>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</si>
  <si>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</si>
  <si>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</si>
  <si>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</si>
  <si>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</si>
  <si>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</si>
  <si>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</si>
  <si>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</si>
  <si>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</si>
  <si>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</si>
  <si>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</si>
  <si>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</si>
  <si>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</si>
  <si>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</si>
  <si>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</si>
  <si>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</si>
  <si>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</si>
  <si>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</si>
  <si>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</si>
  <si>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</si>
  <si>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</si>
  <si>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</si>
  <si>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</si>
  <si>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</si>
  <si>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</si>
  <si>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</si>
  <si>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</si>
  <si>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</si>
  <si>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</si>
  <si>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</si>
  <si>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</si>
  <si>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</si>
  <si>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</si>
  <si>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</si>
  <si>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</si>
  <si>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</si>
  <si>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</si>
  <si>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</si>
  <si>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</si>
  <si>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</si>
  <si>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</si>
  <si>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</si>
  <si>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</si>
  <si>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</si>
  <si>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</si>
  <si>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</si>
  <si>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</si>
  <si>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</si>
  <si>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</si>
  <si>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</si>
  <si>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</si>
  <si>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</si>
  <si>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</si>
  <si>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</si>
  <si>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</si>
  <si>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</si>
  <si>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</si>
  <si>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</si>
  <si>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</si>
  <si>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</si>
  <si>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</si>
  <si>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</si>
  <si>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</si>
  <si>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</si>
  <si>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</si>
  <si>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</si>
  <si>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</si>
  <si>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</si>
  <si>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</si>
  <si>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</si>
  <si>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</si>
  <si>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</si>
  <si>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</si>
  <si>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</si>
  <si>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</si>
  <si>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</si>
  <si>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</si>
  <si>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</si>
  <si>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</si>
  <si>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</si>
  <si>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</si>
  <si>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</si>
  <si>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</si>
  <si>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</si>
  <si>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</si>
  <si>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</si>
  <si>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</si>
  <si>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</si>
  <si>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</si>
  <si>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</si>
  <si>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</si>
  <si>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</si>
  <si>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</si>
  <si>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</si>
  <si>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</si>
  <si>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</si>
  <si>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</si>
  <si>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</si>
  <si>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</si>
  <si>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</si>
  <si>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</si>
  <si>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</si>
  <si>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</si>
  <si>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</si>
  <si>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</si>
  <si>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</si>
  <si>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</si>
  <si>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</si>
  <si>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</si>
  <si>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</si>
  <si>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</si>
  <si>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</si>
  <si>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</si>
  <si>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</si>
  <si>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</si>
  <si>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</si>
  <si>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</si>
  <si>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</si>
  <si>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</si>
  <si>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</si>
  <si>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</si>
  <si>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</si>
  <si>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</si>
  <si>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</si>
  <si>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</si>
  <si>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</si>
  <si>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</si>
  <si>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</si>
  <si>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</si>
  <si>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</si>
  <si>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</si>
  <si>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</si>
  <si>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</si>
  <si>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</si>
  <si>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</si>
  <si>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</si>
  <si>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</si>
  <si>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</si>
  <si>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</si>
  <si>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</si>
  <si>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</si>
  <si>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</si>
  <si>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</si>
  <si>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</si>
  <si>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</si>
  <si>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</si>
  <si>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</si>
  <si>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</si>
  <si>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</si>
  <si>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</si>
  <si>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</si>
  <si>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</si>
  <si>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</si>
  <si>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</si>
  <si>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</si>
  <si>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</si>
  <si>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</si>
  <si>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</si>
  <si>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</si>
  <si>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</si>
  <si>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</si>
  <si>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</si>
  <si>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</si>
  <si>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</si>
  <si>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</si>
  <si>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</si>
  <si>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</si>
  <si>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</si>
  <si>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</si>
  <si>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</si>
  <si>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</si>
  <si>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</si>
  <si>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</si>
  <si>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</si>
  <si>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</si>
  <si>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</si>
  <si>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</si>
  <si>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</si>
  <si>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</si>
  <si>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</si>
  <si>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</si>
  <si>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</si>
  <si>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</si>
  <si>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</si>
  <si>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</si>
  <si>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</si>
  <si>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</si>
  <si>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</si>
  <si>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</si>
  <si>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</si>
  <si>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</si>
  <si>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</si>
  <si>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</si>
  <si>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</si>
  <si>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</si>
  <si>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</si>
  <si>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</si>
  <si>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</si>
  <si>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</si>
  <si>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</si>
  <si>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</si>
  <si>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</si>
  <si>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</si>
  <si>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</si>
  <si>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</si>
  <si>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</si>
  <si>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</si>
  <si>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</si>
  <si>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</si>
  <si>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</si>
  <si>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</si>
  <si>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</si>
  <si>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</si>
  <si>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</si>
  <si>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</si>
  <si>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</si>
  <si>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</si>
  <si>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</si>
  <si>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</si>
  <si>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</si>
  <si>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</si>
  <si>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</si>
  <si>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</si>
  <si>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</si>
  <si>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</si>
  <si>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</si>
  <si>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</si>
  <si>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</si>
  <si>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</si>
  <si>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</si>
  <si>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</si>
  <si>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</si>
  <si>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</si>
  <si>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</si>
  <si>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</si>
  <si>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</si>
  <si>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</si>
  <si>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</si>
  <si>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</si>
  <si>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</si>
  <si>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</si>
  <si>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</si>
  <si>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</si>
  <si>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</si>
  <si>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</si>
  <si>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</si>
  <si>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</si>
  <si>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</si>
  <si>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</si>
  <si>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</si>
  <si>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</si>
  <si>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</si>
  <si>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</si>
  <si>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</si>
  <si>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</si>
  <si>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</si>
  <si>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</si>
  <si>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</si>
  <si>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</si>
  <si>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</si>
  <si>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</si>
  <si>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</si>
  <si>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</si>
  <si>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</si>
  <si>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</si>
  <si>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</si>
  <si>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</si>
  <si>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</si>
  <si>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</si>
  <si>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</si>
  <si>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</si>
  <si>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</si>
  <si>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</si>
  <si>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</si>
  <si>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</si>
  <si>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</si>
  <si>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</si>
  <si>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</si>
  <si>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</si>
  <si>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</si>
  <si>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</si>
  <si>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</si>
  <si>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</si>
  <si>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</si>
  <si>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</si>
  <si>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</si>
  <si>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</si>
  <si>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</si>
  <si>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</si>
  <si>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</si>
  <si>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</si>
  <si>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</si>
  <si>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</si>
  <si>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</si>
  <si>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</si>
  <si>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</si>
  <si>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</si>
  <si>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</si>
  <si>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</si>
  <si>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</si>
  <si>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</si>
  <si>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</si>
  <si>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</si>
  <si>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</si>
  <si>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</si>
  <si>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</si>
  <si>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</si>
  <si>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</si>
  <si>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</si>
  <si>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</si>
  <si>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</si>
  <si>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</si>
  <si>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</si>
  <si>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</si>
  <si>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</si>
  <si>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</si>
  <si>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</si>
  <si>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</si>
  <si>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</si>
  <si>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</si>
  <si>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</si>
  <si>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</si>
  <si>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</si>
  <si>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</si>
  <si>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</si>
  <si>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</si>
  <si>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</si>
  <si>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</si>
  <si>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</si>
  <si>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</si>
  <si>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</si>
  <si>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</si>
  <si>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</si>
  <si>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</si>
  <si>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</si>
  <si>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</si>
  <si>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</si>
  <si>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</si>
  <si>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</si>
  <si>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</si>
  <si>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</si>
  <si>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</si>
  <si>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</si>
  <si>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</si>
  <si>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</si>
  <si>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</si>
  <si>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</si>
  <si>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</si>
  <si>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</si>
  <si>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</si>
  <si>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</si>
  <si>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</si>
  <si>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</si>
  <si>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</si>
  <si>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</si>
  <si>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</si>
  <si>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</si>
  <si>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</si>
  <si>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</si>
  <si>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</si>
  <si>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</si>
  <si>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</si>
  <si>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</si>
  <si>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</si>
  <si>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</si>
  <si>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</si>
  <si>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</si>
  <si>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</si>
  <si>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</si>
  <si>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</si>
  <si>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</si>
  <si>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</si>
  <si>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</si>
  <si>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</si>
  <si>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</si>
  <si>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</si>
  <si>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</si>
  <si>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</si>
  <si>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</si>
  <si>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</si>
  <si>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</si>
  <si>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</si>
  <si>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</si>
  <si>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</si>
  <si>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</si>
  <si>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</si>
  <si>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</si>
  <si>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</si>
  <si>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</si>
  <si>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</si>
  <si>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</si>
  <si>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</si>
  <si>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</si>
  <si>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</si>
  <si>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</si>
  <si>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</si>
  <si>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</si>
  <si>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</si>
  <si>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</si>
  <si>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</si>
  <si>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</si>
  <si>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</si>
  <si>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</si>
  <si>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</si>
  <si>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</si>
  <si>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</si>
  <si>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</si>
  <si>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</si>
  <si>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</si>
  <si>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</si>
  <si>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</si>
  <si>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</si>
  <si>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</si>
  <si>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</si>
  <si>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</si>
  <si>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</si>
  <si>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</si>
  <si>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</si>
  <si>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</si>
  <si>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</si>
  <si>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</si>
  <si>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</si>
  <si>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</si>
  <si>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</si>
  <si>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</si>
  <si>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</si>
  <si>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</si>
  <si>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</si>
  <si>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</si>
  <si>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</si>
  <si>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</si>
  <si>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</si>
  <si>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</si>
  <si>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</si>
  <si>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</si>
  <si>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</si>
  <si>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</si>
  <si>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</si>
  <si>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</si>
  <si>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</si>
  <si>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</si>
  <si>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</si>
  <si>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</si>
  <si>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</si>
  <si>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</si>
  <si>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</si>
  <si>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</si>
  <si>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</si>
  <si>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</si>
  <si>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</si>
  <si>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</si>
  <si>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</si>
  <si>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</si>
  <si>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</si>
  <si>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</si>
  <si>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</si>
  <si>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</si>
  <si>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</si>
  <si>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</si>
  <si>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</si>
  <si>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</si>
  <si>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</si>
  <si>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</si>
  <si>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</si>
  <si>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</si>
  <si>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</si>
  <si>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</si>
  <si>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</si>
  <si>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</si>
  <si>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</si>
  <si>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</si>
  <si>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</si>
  <si>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</si>
  <si>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</si>
  <si>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</si>
  <si>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</si>
  <si>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</si>
  <si>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</si>
  <si>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</si>
  <si>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</si>
  <si>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</si>
  <si>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</si>
  <si>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</si>
  <si>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</si>
  <si>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</si>
  <si>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</si>
  <si>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</si>
  <si>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</si>
  <si>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</si>
  <si>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</si>
  <si>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</si>
  <si>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</si>
  <si>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</si>
  <si>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</si>
  <si>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</si>
  <si>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</si>
  <si>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</si>
  <si>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</si>
  <si>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</si>
  <si>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</si>
  <si>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</si>
  <si>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</si>
  <si>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</si>
  <si>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</si>
  <si>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</si>
  <si>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</si>
  <si>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</si>
  <si>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</si>
  <si>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</si>
  <si>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</si>
  <si>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</si>
  <si>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</si>
  <si>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</si>
  <si>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</si>
  <si>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</si>
  <si>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</si>
  <si>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</si>
  <si>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</si>
  <si>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</si>
  <si>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</si>
  <si>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</si>
  <si>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</si>
  <si>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</si>
  <si>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</si>
  <si>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</si>
  <si>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</si>
  <si>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</si>
  <si>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</si>
  <si>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</si>
  <si>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</si>
  <si>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</si>
  <si>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</si>
  <si>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</si>
  <si>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</si>
  <si>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</si>
  <si>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</si>
  <si>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</si>
  <si>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</si>
  <si>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</si>
  <si>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</si>
  <si>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</si>
  <si>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</si>
  <si>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</si>
  <si>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</si>
  <si>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</si>
  <si>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</si>
  <si>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</si>
  <si>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</si>
  <si>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</si>
  <si>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</si>
  <si>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</si>
  <si>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</si>
  <si>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</si>
  <si>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</si>
  <si>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</si>
  <si>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</si>
  <si>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</si>
  <si>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</si>
  <si>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</si>
  <si>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</si>
  <si>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</si>
  <si>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</si>
  <si>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</si>
  <si>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</si>
  <si>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</si>
  <si>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</si>
  <si>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</si>
  <si>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</si>
  <si>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</si>
  <si>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</si>
  <si>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</si>
  <si>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</si>
  <si>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</si>
  <si>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</si>
  <si>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</si>
  <si>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</si>
  <si>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</si>
  <si>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</si>
  <si>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</si>
  <si>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</si>
  <si>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</si>
  <si>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</si>
  <si>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</si>
  <si>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</si>
  <si>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</si>
  <si>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</si>
  <si>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</si>
  <si>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</si>
  <si>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</si>
  <si>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</si>
  <si>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</si>
  <si>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</si>
  <si>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</si>
  <si>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</si>
  <si>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</si>
  <si>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</si>
  <si>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</si>
  <si>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</si>
  <si>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</si>
  <si>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</si>
  <si>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</si>
  <si>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</si>
  <si>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</si>
  <si>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</si>
  <si>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</si>
  <si>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</si>
  <si>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</si>
  <si>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</si>
  <si>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</si>
  <si>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</si>
  <si>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</si>
  <si>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</si>
  <si>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</si>
  <si>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</si>
  <si>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</si>
  <si>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</si>
  <si>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</si>
  <si>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</si>
  <si>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</si>
  <si>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</si>
  <si>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</si>
  <si>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</si>
  <si>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</si>
  <si>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</si>
  <si>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</si>
  <si>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</si>
  <si>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</si>
  <si>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</si>
  <si>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</si>
  <si>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</si>
  <si>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</si>
  <si>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</si>
  <si>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</si>
  <si>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</si>
  <si>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</si>
  <si>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</si>
  <si>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</si>
  <si>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</si>
  <si>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</si>
  <si>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</si>
  <si>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</si>
  <si>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</si>
  <si>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</si>
  <si>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</si>
  <si>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</si>
  <si>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</si>
  <si>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</si>
  <si>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</si>
  <si>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</si>
  <si>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</si>
  <si>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</si>
  <si>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</si>
  <si>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</si>
  <si>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</si>
  <si>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</si>
  <si>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</si>
  <si>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</si>
  <si>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</si>
  <si>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</si>
  <si>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</si>
  <si>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</si>
  <si>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</si>
  <si>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</si>
  <si>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</si>
  <si>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</si>
  <si>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</si>
  <si>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</si>
  <si>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</si>
  <si>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</si>
  <si>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</si>
  <si>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</si>
  <si>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</si>
  <si>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</si>
  <si>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</si>
  <si>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</si>
  <si>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</si>
  <si>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</si>
  <si>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</si>
  <si>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</si>
  <si>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</si>
  <si>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</si>
  <si>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</si>
  <si>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</si>
  <si>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</si>
  <si>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</si>
  <si>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</si>
  <si>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</si>
  <si>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</si>
  <si>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</si>
  <si>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</si>
  <si>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</si>
  <si>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</si>
  <si>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</si>
  <si>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</si>
  <si>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</si>
  <si>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</si>
  <si>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</si>
  <si>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</si>
  <si>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</si>
  <si>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</si>
  <si>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</si>
  <si>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</si>
  <si>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</si>
  <si>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</si>
  <si>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</si>
  <si>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</si>
  <si>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</si>
  <si>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</si>
  <si>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</si>
  <si>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</si>
  <si>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</si>
  <si>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</si>
  <si>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</si>
  <si>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</si>
  <si>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</si>
  <si>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</si>
  <si>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</si>
  <si>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</si>
  <si>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</si>
  <si>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</si>
  <si>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</si>
  <si>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</si>
  <si>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</si>
  <si>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</si>
  <si>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</si>
  <si>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</si>
  <si>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</si>
  <si>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</si>
  <si>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</si>
  <si>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</si>
  <si>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</si>
  <si>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</si>
  <si>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</si>
  <si>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</si>
  <si>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</si>
  <si>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</si>
  <si>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</si>
  <si>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</si>
  <si>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</si>
  <si>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</si>
  <si>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</si>
  <si>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</si>
  <si>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</si>
  <si>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</si>
  <si>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</si>
  <si>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</si>
  <si>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</si>
  <si>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</si>
  <si>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</si>
  <si>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</si>
  <si>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</si>
  <si>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</si>
  <si>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</si>
  <si>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</si>
  <si>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</si>
  <si>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</si>
  <si>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</si>
  <si>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</si>
  <si>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</si>
  <si>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</si>
  <si>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</si>
  <si>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</si>
  <si>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</si>
  <si>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</si>
  <si>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</si>
  <si>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</si>
  <si>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</si>
  <si>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</si>
  <si>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</si>
  <si>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</si>
  <si>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</si>
  <si>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</si>
  <si>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</si>
  <si>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</si>
  <si>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</si>
  <si>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</si>
  <si>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</si>
  <si>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</si>
  <si>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</si>
  <si>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</si>
  <si>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</si>
  <si>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</si>
  <si>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</si>
  <si>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</si>
  <si>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</si>
  <si>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</si>
  <si>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</si>
  <si>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</si>
  <si>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</si>
  <si>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</si>
  <si>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</si>
  <si>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</si>
  <si>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</si>
  <si>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</si>
  <si>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</si>
  <si>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</si>
  <si>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</si>
  <si>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</si>
  <si>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</si>
  <si>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</si>
  <si>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</si>
  <si>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</si>
  <si>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</si>
  <si>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</si>
  <si>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</si>
  <si>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</si>
  <si>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</si>
  <si>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</si>
  <si>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</si>
  <si>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</si>
  <si>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</si>
  <si>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</si>
  <si>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</si>
  <si>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</si>
  <si>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</si>
  <si>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</si>
  <si>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</si>
  <si>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</si>
  <si>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</si>
  <si>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</si>
  <si>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</si>
  <si>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</si>
  <si>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</si>
  <si>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</si>
  <si>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</si>
  <si>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</si>
  <si>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</si>
  <si>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</si>
  <si>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</si>
  <si>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</si>
  <si>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</si>
  <si>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</si>
  <si>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</si>
  <si>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</si>
  <si>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</si>
  <si>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</si>
  <si>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</si>
  <si>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</si>
  <si>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</si>
  <si>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</si>
  <si>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</si>
  <si>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</si>
  <si>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</si>
  <si>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</si>
  <si>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</si>
  <si>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</si>
  <si>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</si>
  <si>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</si>
  <si>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</si>
  <si>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</si>
  <si>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</si>
  <si>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</si>
  <si>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</si>
  <si>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</si>
  <si>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</si>
  <si>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</si>
  <si>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</si>
  <si>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</si>
  <si>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</si>
  <si>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</si>
  <si>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</si>
  <si>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</si>
  <si>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</si>
  <si>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</si>
  <si>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</si>
  <si>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</si>
  <si>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</si>
  <si>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</si>
  <si>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</si>
  <si>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</si>
  <si>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</si>
  <si>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</si>
  <si>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</si>
  <si>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</si>
  <si>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</si>
  <si>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</si>
  <si>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</si>
  <si>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</si>
  <si>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</si>
  <si>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</si>
  <si>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</si>
  <si>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</si>
  <si>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</si>
  <si>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</si>
  <si>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</si>
  <si>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</si>
  <si>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</si>
  <si>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</si>
  <si>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</si>
  <si>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</si>
  <si>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</si>
  <si>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</si>
  <si>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</si>
  <si>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</si>
  <si>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</si>
  <si>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</si>
  <si>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</si>
  <si>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</si>
  <si>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</si>
  <si>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</si>
  <si>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</si>
  <si>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</si>
  <si>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</si>
  <si>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</si>
  <si>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</si>
  <si>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</si>
  <si>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</si>
  <si>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</si>
  <si>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</si>
  <si>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</si>
  <si>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</si>
  <si>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</si>
  <si>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</si>
  <si>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</si>
  <si>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</si>
  <si>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</si>
  <si>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</si>
  <si>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</si>
  <si>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</si>
  <si>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</si>
  <si>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</si>
  <si>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</si>
  <si>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</si>
  <si>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</si>
  <si>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</si>
  <si>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</si>
  <si>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</si>
  <si>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</si>
  <si>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</si>
  <si>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</si>
  <si>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</si>
  <si>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</si>
  <si>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</si>
  <si>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</si>
  <si>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</si>
  <si>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</si>
  <si>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</si>
  <si>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</si>
  <si>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</si>
  <si>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</si>
  <si>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</si>
  <si>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</si>
  <si>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</si>
  <si>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</si>
  <si>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</si>
  <si>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</si>
  <si>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</si>
  <si>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</si>
  <si>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</si>
  <si>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</si>
  <si>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</si>
  <si>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</si>
  <si>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</si>
  <si>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</si>
  <si>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</si>
  <si>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</si>
  <si>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</si>
  <si>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</si>
  <si>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</si>
  <si>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</si>
  <si>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</si>
  <si>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</si>
  <si>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</si>
  <si>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</si>
  <si>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</si>
  <si>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</si>
  <si>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</si>
  <si>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</si>
  <si>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</si>
  <si>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</si>
  <si>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</si>
  <si>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</si>
  <si>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</si>
  <si>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</si>
  <si>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</si>
  <si>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</si>
  <si>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</si>
  <si>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</si>
  <si>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</si>
  <si>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</si>
  <si>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</si>
  <si>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</si>
  <si>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</si>
  <si>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</si>
  <si>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</si>
  <si>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</si>
  <si>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</si>
  <si>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</si>
  <si>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</si>
  <si>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</si>
  <si>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</si>
  <si>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</si>
  <si>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</si>
  <si>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</si>
  <si>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</si>
  <si>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</si>
  <si>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</si>
  <si>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</si>
  <si>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</si>
  <si>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</si>
  <si>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</si>
  <si>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</si>
  <si>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</si>
  <si>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</si>
  <si>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</si>
  <si>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</si>
  <si>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</si>
  <si>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</si>
  <si>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</si>
  <si>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</si>
  <si>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</si>
  <si>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</si>
  <si>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</si>
  <si>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</si>
  <si>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</si>
  <si>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</si>
  <si>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</si>
  <si>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</si>
  <si>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</si>
  <si>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</si>
  <si>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</si>
  <si>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</si>
  <si>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</si>
  <si>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</si>
  <si>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</si>
  <si>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</si>
  <si>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</si>
  <si>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</si>
  <si>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</si>
  <si>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</si>
  <si>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</si>
  <si>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</si>
  <si>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</si>
  <si>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</si>
  <si>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</si>
  <si>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</si>
  <si>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</si>
  <si>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</si>
  <si>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</si>
  <si>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</si>
  <si>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</si>
  <si>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</si>
  <si>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</si>
  <si>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</si>
  <si>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</si>
  <si>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</si>
  <si>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</si>
  <si>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</si>
  <si>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</si>
  <si>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</si>
  <si>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</si>
  <si>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</si>
  <si>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</si>
  <si>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</si>
  <si>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</si>
  <si>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</si>
  <si>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</si>
  <si>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</si>
  <si>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</si>
  <si>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</si>
  <si>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</si>
  <si>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</si>
  <si>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</si>
  <si>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</si>
  <si>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</si>
  <si>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</si>
  <si>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</si>
  <si>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</si>
  <si>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</si>
  <si>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</si>
  <si>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</si>
  <si>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</si>
  <si>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</si>
  <si>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</si>
  <si>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</si>
  <si>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</si>
  <si>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</si>
  <si>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</si>
  <si>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</si>
  <si>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</si>
  <si>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</si>
  <si>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</si>
  <si>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</si>
  <si>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</si>
  <si>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</si>
  <si>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</si>
  <si>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</si>
  <si>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</si>
  <si>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</si>
  <si>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</si>
  <si>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</si>
  <si>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</si>
  <si>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</si>
  <si>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</si>
  <si>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</si>
  <si>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</si>
  <si>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</si>
  <si>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</si>
  <si>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</si>
  <si>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</si>
  <si>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</si>
  <si>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</si>
  <si>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</si>
  <si>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</si>
  <si>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</si>
  <si>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</si>
  <si>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</si>
  <si>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</si>
  <si>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</si>
  <si>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</si>
  <si>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</si>
  <si>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</si>
  <si>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</si>
  <si>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</si>
  <si>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</si>
  <si>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</si>
  <si>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</si>
  <si>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</si>
  <si>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</si>
  <si>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</si>
  <si>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</si>
  <si>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</si>
  <si>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</si>
  <si>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</si>
  <si>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</si>
  <si>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</si>
  <si>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</si>
  <si>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</si>
  <si>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</si>
  <si>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</si>
  <si>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</si>
  <si>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</si>
  <si>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</si>
  <si>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</si>
  <si>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</si>
  <si>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</si>
  <si>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</si>
  <si>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</si>
  <si>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</si>
  <si>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</si>
  <si>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</si>
  <si>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</si>
  <si>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</si>
  <si>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</si>
  <si>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</si>
  <si>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</si>
  <si>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</si>
  <si>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</si>
  <si>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</si>
  <si>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</si>
  <si>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</si>
  <si>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</si>
  <si>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</si>
  <si>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</si>
  <si>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</si>
  <si>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</si>
  <si>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</si>
  <si>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</si>
  <si>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</si>
  <si>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</si>
  <si>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</si>
  <si>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</si>
  <si>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</si>
  <si>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</si>
  <si>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</si>
  <si>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</si>
  <si>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</si>
  <si>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</si>
  <si>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</si>
  <si>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</si>
  <si>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</si>
  <si>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</si>
  <si>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</si>
  <si>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</si>
  <si>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</si>
  <si>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</si>
  <si>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</si>
  <si>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</si>
  <si>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</si>
  <si>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</si>
  <si>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</si>
  <si>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</si>
  <si>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</si>
  <si>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</si>
  <si>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</si>
  <si>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</si>
  <si>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</si>
  <si>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</si>
  <si>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</si>
  <si>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</si>
  <si>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</si>
  <si>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</si>
  <si>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</si>
  <si>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</si>
  <si>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</si>
  <si>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</si>
  <si>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</si>
  <si>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</si>
  <si>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</si>
  <si>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</si>
  <si>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</si>
  <si>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</si>
  <si>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</si>
  <si>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</si>
  <si>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</si>
  <si>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</si>
  <si>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</si>
  <si>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</si>
  <si>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</si>
  <si>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</si>
  <si>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</si>
  <si>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</si>
  <si>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</si>
  <si>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</si>
  <si>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</si>
  <si>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</si>
  <si>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</si>
  <si>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</si>
  <si>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</si>
  <si>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</si>
  <si>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</si>
  <si>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</si>
  <si>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</si>
  <si>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</si>
  <si>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</si>
  <si>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</si>
  <si>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</si>
  <si>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</si>
  <si>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</si>
  <si>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</si>
  <si>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</si>
  <si>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</si>
  <si>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</si>
  <si>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</si>
  <si>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</si>
  <si>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</si>
  <si>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</si>
  <si>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</si>
  <si>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</si>
  <si>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</si>
  <si>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</si>
  <si>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</si>
  <si>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</si>
  <si>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</si>
  <si>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</si>
  <si>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</si>
  <si>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</si>
  <si>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</si>
  <si>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</si>
  <si>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</si>
  <si>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</si>
  <si>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</si>
  <si>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</si>
  <si>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</si>
  <si>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</si>
  <si>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</si>
  <si>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</si>
  <si>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</si>
  <si>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</si>
  <si>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</si>
  <si>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</si>
  <si>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</si>
  <si>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</si>
  <si>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</si>
  <si>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</si>
  <si>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</si>
  <si>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</si>
  <si>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</si>
  <si>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</si>
  <si>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</si>
  <si>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</si>
  <si>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</si>
  <si>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</si>
  <si>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</si>
  <si>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</si>
  <si>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</si>
  <si>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</si>
  <si>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</si>
  <si>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</si>
  <si>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</si>
  <si>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</si>
  <si>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</si>
  <si>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</si>
  <si>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</si>
  <si>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</si>
  <si>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</si>
  <si>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</si>
  <si>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</si>
  <si>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</si>
  <si>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</si>
  <si>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</si>
  <si>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</si>
  <si>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</si>
  <si>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</si>
  <si>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</si>
  <si>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</si>
  <si>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</si>
  <si>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</si>
  <si>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</si>
  <si>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</si>
  <si>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</si>
  <si>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</si>
  <si>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</si>
  <si>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</si>
  <si>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</si>
  <si>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</si>
  <si>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</si>
  <si>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</si>
  <si>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</si>
  <si>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</si>
  <si>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</si>
  <si>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</si>
  <si>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</si>
  <si>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</si>
  <si>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</si>
  <si>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</si>
  <si>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</si>
  <si>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</si>
  <si>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</si>
  <si>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</si>
  <si>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</si>
  <si>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</si>
  <si>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</si>
  <si>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</si>
  <si>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</si>
  <si>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</si>
  <si>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</si>
  <si>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</si>
  <si>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</si>
  <si>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</si>
  <si>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</si>
  <si>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</si>
  <si>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</si>
  <si>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</si>
  <si>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</si>
  <si>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</si>
  <si>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</si>
  <si>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</si>
  <si>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</si>
  <si>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</si>
  <si>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</si>
  <si>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</si>
  <si>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</si>
  <si>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</si>
  <si>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</si>
  <si>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</si>
  <si>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</si>
  <si>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</si>
  <si>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</si>
  <si>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</si>
  <si>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</si>
  <si>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</si>
  <si>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</si>
  <si>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</si>
  <si>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</si>
  <si>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</si>
  <si>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</si>
  <si>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</si>
  <si>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</si>
  <si>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</si>
  <si>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</si>
  <si>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</si>
  <si>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</si>
  <si>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</si>
  <si>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</si>
  <si>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</si>
  <si>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</si>
  <si>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</si>
  <si>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</si>
  <si>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</si>
  <si>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</si>
  <si>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</si>
  <si>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</si>
  <si>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</si>
  <si>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</si>
  <si>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</si>
  <si>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</si>
  <si>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</si>
  <si>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</si>
  <si>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</si>
  <si>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</si>
  <si>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</si>
  <si>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</si>
  <si>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</si>
  <si>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</si>
  <si>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</si>
  <si>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</si>
  <si>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</si>
  <si>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</si>
  <si>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</si>
  <si>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</si>
  <si>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</si>
  <si>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</si>
  <si>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</si>
  <si>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</si>
  <si>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</si>
  <si>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</si>
  <si>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</si>
  <si>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</si>
  <si>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</si>
  <si>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</si>
  <si>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</si>
  <si>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</si>
  <si>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</si>
  <si>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</si>
  <si>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</si>
  <si>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</si>
  <si>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</si>
  <si>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</si>
  <si>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</si>
  <si>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</si>
  <si>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</si>
  <si>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</si>
  <si>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</si>
  <si>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</si>
  <si>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</si>
  <si>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</si>
  <si>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</si>
  <si>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</si>
  <si>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</si>
  <si>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</si>
  <si>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</si>
  <si>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</si>
  <si>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</si>
  <si>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</si>
  <si>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</si>
  <si>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</si>
  <si>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</si>
  <si>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</si>
  <si>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</si>
  <si>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</si>
  <si>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</si>
  <si>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</si>
  <si>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</si>
  <si>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</si>
  <si>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</si>
  <si>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</si>
  <si>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</si>
  <si>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</si>
  <si>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</si>
  <si>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</si>
  <si>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</si>
  <si>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</si>
  <si>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</si>
  <si>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</si>
  <si>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</si>
  <si>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</si>
  <si>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</si>
  <si>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</si>
  <si>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</si>
  <si>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</si>
  <si>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</si>
  <si>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</si>
  <si>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</si>
  <si>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</si>
  <si>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</si>
  <si>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</si>
  <si>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</si>
  <si>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</si>
  <si>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</si>
  <si>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</si>
  <si>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</si>
  <si>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</si>
  <si>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</si>
  <si>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</si>
  <si>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</si>
  <si>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</si>
  <si>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</si>
  <si>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</si>
  <si>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</si>
  <si>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</si>
  <si>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</si>
  <si>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</si>
  <si>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</si>
  <si>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</si>
  <si>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</si>
  <si>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</si>
  <si>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</si>
  <si>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</si>
  <si>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</si>
  <si>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</si>
  <si>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</si>
  <si>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</si>
  <si>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</si>
  <si>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</si>
  <si>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</si>
  <si>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</si>
  <si>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</si>
  <si>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</si>
  <si>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</si>
  <si>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</si>
  <si>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</si>
  <si>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</si>
  <si>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</si>
  <si>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</si>
  <si>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</si>
  <si>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</si>
  <si>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</si>
  <si>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</si>
  <si>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</si>
  <si>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</si>
  <si>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</si>
  <si>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</si>
  <si>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</si>
  <si>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</si>
  <si>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</si>
  <si>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</si>
  <si>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</si>
  <si>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</si>
  <si>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</si>
  <si>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</si>
  <si>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</si>
  <si>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</si>
  <si>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</si>
  <si>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</si>
  <si>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</si>
  <si>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</si>
  <si>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</si>
  <si>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</si>
  <si>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</si>
  <si>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</si>
  <si>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</si>
  <si>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</si>
  <si>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</si>
  <si>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</si>
  <si>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</si>
  <si>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</si>
  <si>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</si>
  <si>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</si>
  <si>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</si>
  <si>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</si>
  <si>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</si>
  <si>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</si>
  <si>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</si>
  <si>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</si>
  <si>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</si>
  <si>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</si>
  <si>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</si>
  <si>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</si>
  <si>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</si>
  <si>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</si>
  <si>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</si>
  <si>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</si>
  <si>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</si>
  <si>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</si>
  <si>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</si>
  <si>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</si>
  <si>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</si>
  <si>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</si>
  <si>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</si>
  <si>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</si>
  <si>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</si>
  <si>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</si>
  <si>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</si>
  <si>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</si>
  <si>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</si>
  <si>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</si>
  <si>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</si>
  <si>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</si>
  <si>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</si>
  <si>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</si>
  <si>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</si>
  <si>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</si>
  <si>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</si>
  <si>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</si>
  <si>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</si>
  <si>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</si>
  <si>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</si>
  <si>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</si>
  <si>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</si>
  <si>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</si>
  <si>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</si>
  <si>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</si>
  <si>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</si>
  <si>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</si>
  <si>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</si>
  <si>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</si>
  <si>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</si>
  <si>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</si>
  <si>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</si>
  <si>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</si>
  <si>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</si>
  <si>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</si>
  <si>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</si>
  <si>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</si>
  <si>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</si>
  <si>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</si>
  <si>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</si>
  <si>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</si>
  <si>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</si>
  <si>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</si>
  <si>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</si>
  <si>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</si>
  <si>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</si>
  <si>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</si>
  <si>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</si>
  <si>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</si>
  <si>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</si>
  <si>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</si>
  <si>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</si>
  <si>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</si>
  <si>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</si>
  <si>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</si>
  <si>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</si>
  <si>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</si>
  <si>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</si>
  <si>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</si>
  <si>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</si>
  <si>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</si>
  <si>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</si>
  <si>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</si>
  <si>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</si>
  <si>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</si>
  <si>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</si>
  <si>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</si>
  <si>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</si>
  <si>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</si>
  <si>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</si>
  <si>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</si>
  <si>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</si>
  <si>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</si>
  <si>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</si>
  <si>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</si>
  <si>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</si>
  <si>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</si>
  <si>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</si>
  <si>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</si>
  <si>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</si>
  <si>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</si>
  <si>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</si>
  <si>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</si>
  <si>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</si>
  <si>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</si>
  <si>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</si>
  <si>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</si>
  <si>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</si>
  <si>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</si>
  <si>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</si>
  <si>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</si>
  <si>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</si>
  <si>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</si>
  <si>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</si>
  <si>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</si>
  <si>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</si>
  <si>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</si>
  <si>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</si>
  <si>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</si>
  <si>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</si>
  <si>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</si>
  <si>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</si>
  <si>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</si>
  <si>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</si>
  <si>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</si>
  <si>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</si>
  <si>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</si>
  <si>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</si>
  <si>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</si>
  <si>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</si>
  <si>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</si>
  <si>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</si>
  <si>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</si>
  <si>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</si>
  <si>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</si>
  <si>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</si>
  <si>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</si>
  <si>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</si>
  <si>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</si>
  <si>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</si>
  <si>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</si>
  <si>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</si>
  <si>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</si>
  <si>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</si>
  <si>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</si>
  <si>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</si>
  <si>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</si>
  <si>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</si>
  <si>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</si>
  <si>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</si>
  <si>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</si>
  <si>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</si>
  <si>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</si>
  <si>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</si>
  <si>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</si>
  <si>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</si>
  <si>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</si>
  <si>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</si>
  <si>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</si>
  <si>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</si>
  <si>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</si>
  <si>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</si>
  <si>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</si>
  <si>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</si>
  <si>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</si>
  <si>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</si>
  <si>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</si>
  <si>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</si>
  <si>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</si>
  <si>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</si>
  <si>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</si>
  <si>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</si>
  <si>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</si>
  <si>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</si>
  <si>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</si>
  <si>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</si>
  <si>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</si>
  <si>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</si>
  <si>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</si>
  <si>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</si>
  <si>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</si>
  <si>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</si>
  <si>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</si>
  <si>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</si>
  <si>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</si>
  <si>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</si>
  <si>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</si>
  <si>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</si>
  <si>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</si>
  <si>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</si>
  <si>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</si>
  <si>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</si>
  <si>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</si>
  <si>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</si>
  <si>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</si>
  <si>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</si>
  <si>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</si>
  <si>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</si>
  <si>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</si>
  <si>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</si>
  <si>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</si>
  <si>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</si>
  <si>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</si>
  <si>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</si>
  <si>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</si>
  <si>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</si>
  <si>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</si>
  <si>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</si>
  <si>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</si>
  <si>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</si>
  <si>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</si>
  <si>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</si>
  <si>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</si>
  <si>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</si>
  <si>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</si>
  <si>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</si>
  <si>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</si>
  <si>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</si>
  <si>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</si>
  <si>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</si>
  <si>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</si>
  <si>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</si>
  <si>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</si>
  <si>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</si>
  <si>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</si>
  <si>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</si>
  <si>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</si>
  <si>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</si>
  <si>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</si>
  <si>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</si>
  <si>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</si>
  <si>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</si>
  <si>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</si>
  <si>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</si>
  <si>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</si>
  <si>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</si>
  <si>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</si>
  <si>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</si>
  <si>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</si>
  <si>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</si>
  <si>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</si>
  <si>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</si>
  <si>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</si>
  <si>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</si>
  <si>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</si>
  <si>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</si>
  <si>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</si>
  <si>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</si>
  <si>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</si>
  <si>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</si>
  <si>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</si>
  <si>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</si>
  <si>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</si>
  <si>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</si>
  <si>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</si>
  <si>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</si>
  <si>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</si>
  <si>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</si>
  <si>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</si>
  <si>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</si>
  <si>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</si>
  <si>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</si>
  <si>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</si>
  <si>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</si>
  <si>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</si>
  <si>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</si>
  <si>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</si>
  <si>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</si>
  <si>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</si>
  <si>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</si>
  <si>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</si>
  <si>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</si>
  <si>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</si>
  <si>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</si>
  <si>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</si>
  <si>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</si>
  <si>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</si>
  <si>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</si>
  <si>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</si>
  <si>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</si>
  <si>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</si>
  <si>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</si>
  <si>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</si>
  <si>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</si>
  <si>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</si>
  <si>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</si>
  <si>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</si>
  <si>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</si>
  <si>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</si>
  <si>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</si>
  <si>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</si>
  <si>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</si>
  <si>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</si>
  <si>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</si>
  <si>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</si>
  <si>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</si>
  <si>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</si>
  <si>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</si>
  <si>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</si>
  <si>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</si>
  <si>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</si>
  <si>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</si>
  <si>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</si>
  <si>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</si>
  <si>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</si>
  <si>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</si>
  <si>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</si>
  <si>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</si>
  <si>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</si>
  <si>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</si>
  <si>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</si>
  <si>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</si>
  <si>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</si>
  <si>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</si>
  <si>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</si>
  <si>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</si>
  <si>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</si>
  <si>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</si>
  <si>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</si>
  <si>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</si>
  <si>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</si>
  <si>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</si>
  <si>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</si>
  <si>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</si>
  <si>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</si>
  <si>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</si>
  <si>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</si>
  <si>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</si>
  <si>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</si>
  <si>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</si>
  <si>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</si>
  <si>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</si>
  <si>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</si>
  <si>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</si>
  <si>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</si>
  <si>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</si>
  <si>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</si>
  <si>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</si>
  <si>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</si>
  <si>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</si>
  <si>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</si>
  <si>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</si>
  <si>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</si>
  <si>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</si>
  <si>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</si>
  <si>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</si>
  <si>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</si>
  <si>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</si>
  <si>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</si>
  <si>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</si>
  <si>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</si>
  <si>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</si>
  <si>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</si>
  <si>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</si>
  <si>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</si>
  <si>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</si>
  <si>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</si>
  <si>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</si>
  <si>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</si>
  <si>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</si>
  <si>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</si>
  <si>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</si>
  <si>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</si>
  <si>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</si>
  <si>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</si>
  <si>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</si>
  <si>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</si>
  <si>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</si>
  <si>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</si>
  <si>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</si>
  <si>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</si>
  <si>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</si>
  <si>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</si>
  <si>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</si>
  <si>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</si>
  <si>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</si>
  <si>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</si>
  <si>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</si>
  <si>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</si>
  <si>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</si>
  <si>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</si>
  <si>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</si>
  <si>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</si>
  <si>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</si>
  <si>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</si>
  <si>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</si>
  <si>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</si>
  <si>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</si>
  <si>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</si>
  <si>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</si>
  <si>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</si>
  <si>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</si>
  <si>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</si>
  <si>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</si>
  <si>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</si>
  <si>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</si>
  <si>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</si>
  <si>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</si>
  <si>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</si>
  <si>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</si>
  <si>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</si>
  <si>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</si>
  <si>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</si>
  <si>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</si>
  <si>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</si>
  <si>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</si>
  <si>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</si>
  <si>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</si>
  <si>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</si>
  <si>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</si>
  <si>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</si>
  <si>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</si>
  <si>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</si>
  <si>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</si>
  <si>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</si>
  <si>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</si>
  <si>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</si>
  <si>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</si>
  <si>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</si>
  <si>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</si>
  <si>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</si>
  <si>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</si>
  <si>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</si>
  <si>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</si>
  <si>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</si>
  <si>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</si>
  <si>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</si>
  <si>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</si>
  <si>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</si>
  <si>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</si>
  <si>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</si>
  <si>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</si>
  <si>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</si>
  <si>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</si>
  <si>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</si>
  <si>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</si>
  <si>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</si>
  <si>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</si>
  <si>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</si>
  <si>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</si>
  <si>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</si>
  <si>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</si>
  <si>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</si>
  <si>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</si>
  <si>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</si>
  <si>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</si>
  <si>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</si>
  <si>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</si>
  <si>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</si>
  <si>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</si>
  <si>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</si>
  <si>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</si>
  <si>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</si>
  <si>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</si>
  <si>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</si>
  <si>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</si>
  <si>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</si>
  <si>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</si>
  <si>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</si>
  <si>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</si>
  <si>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</si>
  <si>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</si>
  <si>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</si>
  <si>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</si>
  <si>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</si>
  <si>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</si>
  <si>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</si>
  <si>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</si>
  <si>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</si>
  <si>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</si>
  <si>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</si>
  <si>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</si>
  <si>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</si>
  <si>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</si>
  <si>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</si>
  <si>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</si>
  <si>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</si>
  <si>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</si>
  <si>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</si>
  <si>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</si>
  <si>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</si>
  <si>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</si>
  <si>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</si>
  <si>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</si>
  <si>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</si>
  <si>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</si>
  <si>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</si>
  <si>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</si>
  <si>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</si>
  <si>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</si>
  <si>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</si>
  <si>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</si>
  <si>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</si>
  <si>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</si>
  <si>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</si>
  <si>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</si>
  <si>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</si>
  <si>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</si>
  <si>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</si>
  <si>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</si>
  <si>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</si>
  <si>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</si>
  <si>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</si>
  <si>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</si>
  <si>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</si>
  <si>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</si>
  <si>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</si>
  <si>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</si>
  <si>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</si>
  <si>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</si>
  <si>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</si>
  <si>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</si>
  <si>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</si>
  <si>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</si>
  <si>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</si>
  <si>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</si>
  <si>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</si>
  <si>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</si>
  <si>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</si>
  <si>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</si>
  <si>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</si>
  <si>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</si>
  <si>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</si>
  <si>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</si>
  <si>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</si>
  <si>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</si>
  <si>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</si>
  <si>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</si>
  <si>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</si>
  <si>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</si>
  <si>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</si>
  <si>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</si>
  <si>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</si>
  <si>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</si>
  <si>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</si>
  <si>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</si>
  <si>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</si>
  <si>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</si>
  <si>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</si>
  <si>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</si>
  <si>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</si>
  <si>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</si>
  <si>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</si>
  <si>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</si>
  <si>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</si>
  <si>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</si>
  <si>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</si>
  <si>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</si>
  <si>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</si>
  <si>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</si>
  <si>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</si>
  <si>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</si>
  <si>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</si>
  <si>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</si>
  <si>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</si>
  <si>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</si>
  <si>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</si>
  <si>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</si>
  <si>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</si>
  <si>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</si>
  <si>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</si>
  <si>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</si>
  <si>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</si>
  <si>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</si>
  <si>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</si>
  <si>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</si>
  <si>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</si>
  <si>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</si>
  <si>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</si>
  <si>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</si>
  <si>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</si>
  <si>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</si>
  <si>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</si>
  <si>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</si>
  <si>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</si>
  <si>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</si>
  <si>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</si>
  <si>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</si>
  <si>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</si>
  <si>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</si>
  <si>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</si>
  <si>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</si>
  <si>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</si>
  <si>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</si>
  <si>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</si>
  <si>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</si>
  <si>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</si>
  <si>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</si>
  <si>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</si>
  <si>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</si>
  <si>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</si>
  <si>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</si>
  <si>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</si>
  <si>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</si>
  <si>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</si>
  <si>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</si>
  <si>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</si>
  <si>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</si>
  <si>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</si>
  <si>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</si>
  <si>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</si>
  <si>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</si>
  <si>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</si>
  <si>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</si>
  <si>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</si>
  <si>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</si>
  <si>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</si>
  <si>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</si>
  <si>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</si>
  <si>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</si>
  <si>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</si>
  <si>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</si>
  <si>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</si>
  <si>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</si>
  <si>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</si>
  <si>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</si>
  <si>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</si>
  <si>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</si>
  <si>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</si>
  <si>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</si>
  <si>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</si>
  <si>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</si>
  <si>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</si>
  <si>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</si>
  <si>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</si>
  <si>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</si>
  <si>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</si>
  <si>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</si>
  <si>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</si>
  <si>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</si>
  <si>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</si>
  <si>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</si>
  <si>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</si>
  <si>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</si>
  <si>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</si>
  <si>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</si>
  <si>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</si>
  <si>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</si>
  <si>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</si>
  <si>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</si>
  <si>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</si>
  <si>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</si>
  <si>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</si>
  <si>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</si>
  <si>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</si>
  <si>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</si>
  <si>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</si>
  <si>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</si>
  <si>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</si>
  <si>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</si>
  <si>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</si>
  <si>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</si>
  <si>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</si>
  <si>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</si>
  <si>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</si>
  <si>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</si>
  <si>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</si>
  <si>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</si>
  <si>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</si>
  <si>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</si>
  <si>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</si>
  <si>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</si>
  <si>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</si>
  <si>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</si>
  <si>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</si>
  <si>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</si>
  <si>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</si>
  <si>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</si>
  <si>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</si>
  <si>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</si>
  <si>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</si>
  <si>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</si>
  <si>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</si>
  <si>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</si>
  <si>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</si>
  <si>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</si>
  <si>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</si>
  <si>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</si>
  <si>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</si>
  <si>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</si>
  <si>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</si>
  <si>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</si>
  <si>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</si>
  <si>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</si>
  <si>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</si>
  <si>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</si>
  <si>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</si>
  <si>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</si>
  <si>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</si>
  <si>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</si>
  <si>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</si>
  <si>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</si>
  <si>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</si>
  <si>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</si>
  <si>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</si>
  <si>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</si>
  <si>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</si>
  <si>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</si>
  <si>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</si>
  <si>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</si>
  <si>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</si>
  <si>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</si>
  <si>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</si>
  <si>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</si>
  <si>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</si>
  <si>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</si>
  <si>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</si>
  <si>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</si>
  <si>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</si>
  <si>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</si>
  <si>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</si>
  <si>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</si>
  <si>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</si>
  <si>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</si>
  <si>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</si>
  <si>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</si>
  <si>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</si>
  <si>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</si>
  <si>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</si>
  <si>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</si>
  <si>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</si>
  <si>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</si>
  <si>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</si>
  <si>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</si>
  <si>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</si>
  <si>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</si>
  <si>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</si>
  <si>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</si>
  <si>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</si>
  <si>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</si>
  <si>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</si>
  <si>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</si>
  <si>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</si>
  <si>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</si>
  <si>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</si>
  <si>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</si>
  <si>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</si>
  <si>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</si>
  <si>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</si>
  <si>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</si>
  <si>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</si>
  <si>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</si>
  <si>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</si>
  <si>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</si>
  <si>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</si>
  <si>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</si>
  <si>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</si>
  <si>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</si>
  <si>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</si>
  <si>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</si>
  <si>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</si>
  <si>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</si>
  <si>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</si>
  <si>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</si>
  <si>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</si>
  <si>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</si>
  <si>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</si>
  <si>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</si>
  <si>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</si>
  <si>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</si>
  <si>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</si>
  <si>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</si>
  <si>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</si>
  <si>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</si>
  <si>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</si>
  <si>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</si>
  <si>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</si>
  <si>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</si>
  <si>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</si>
  <si>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</si>
  <si>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</si>
  <si>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</si>
  <si>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</si>
  <si>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</si>
  <si>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</si>
  <si>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</si>
  <si>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</si>
  <si>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</si>
  <si>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</si>
  <si>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</si>
  <si>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</si>
  <si>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</si>
  <si>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</si>
  <si>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</si>
  <si>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</si>
  <si>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</si>
  <si>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</si>
  <si>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</si>
  <si>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</si>
  <si>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</si>
  <si>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</si>
  <si>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</si>
  <si>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</si>
  <si>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</si>
  <si>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</si>
  <si>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</si>
  <si>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</si>
  <si>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</si>
  <si>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</si>
  <si>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</si>
  <si>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</si>
  <si>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</si>
  <si>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</si>
  <si>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</si>
  <si>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</si>
  <si>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</si>
  <si>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</si>
  <si>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</si>
  <si>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</si>
  <si>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</si>
  <si>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</si>
  <si>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</si>
  <si>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</si>
  <si>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</si>
  <si>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</si>
  <si>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</si>
  <si>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</si>
  <si>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</si>
  <si>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</si>
  <si>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</si>
  <si>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</si>
  <si>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</si>
  <si>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</si>
  <si>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</si>
  <si>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</si>
  <si>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</si>
  <si>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</si>
  <si>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</si>
  <si>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</si>
  <si>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</si>
  <si>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</si>
  <si>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</si>
  <si>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</si>
  <si>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</si>
  <si>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</si>
  <si>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</si>
  <si>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</si>
  <si>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</si>
  <si>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</si>
  <si>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</si>
  <si>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</si>
  <si>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</si>
  <si>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</si>
  <si>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</si>
  <si>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</si>
  <si>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</si>
  <si>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</si>
  <si>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</si>
  <si>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</si>
  <si>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</si>
  <si>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</si>
  <si>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</si>
  <si>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</si>
  <si>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</si>
  <si>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</si>
  <si>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</si>
  <si>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</si>
  <si>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</si>
  <si>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</si>
  <si>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</si>
  <si>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</si>
  <si>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</si>
  <si>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</si>
  <si>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</si>
  <si>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</si>
  <si>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</si>
  <si>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</si>
  <si>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</si>
  <si>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</si>
  <si>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</si>
  <si>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</si>
  <si>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</si>
  <si>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</si>
  <si>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</si>
  <si>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</si>
  <si>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</si>
  <si>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</si>
  <si>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</si>
  <si>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</si>
  <si>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</si>
  <si>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</si>
  <si>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</si>
  <si>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</si>
  <si>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</si>
  <si>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</si>
  <si>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</si>
  <si>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</si>
  <si>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</si>
  <si>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</si>
  <si>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</si>
  <si>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</si>
  <si>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</si>
  <si>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</si>
  <si>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</si>
  <si>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</si>
  <si>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</si>
  <si>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</si>
  <si>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</si>
  <si>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</si>
  <si>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</si>
  <si>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</si>
  <si>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</si>
  <si>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</si>
  <si>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</si>
  <si>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</si>
  <si>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</si>
  <si>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</si>
  <si>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</si>
  <si>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</si>
  <si>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</si>
  <si>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</si>
  <si>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</si>
  <si>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</si>
  <si>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</si>
  <si>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</si>
  <si>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</si>
  <si>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</si>
  <si>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</si>
  <si>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</si>
  <si>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</si>
  <si>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</si>
  <si>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</si>
  <si>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</si>
  <si>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</si>
  <si>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</si>
  <si>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</si>
  <si>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</si>
  <si>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</si>
  <si>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</si>
  <si>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</si>
  <si>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</si>
  <si>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</si>
  <si>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</si>
  <si>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</si>
  <si>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</si>
  <si>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</si>
  <si>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</si>
  <si>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</si>
  <si>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</si>
  <si>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</si>
  <si>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</si>
  <si>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</si>
  <si>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</si>
  <si>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</si>
  <si>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</si>
  <si>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</si>
  <si>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</si>
  <si>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</si>
  <si>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</si>
  <si>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</si>
  <si>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</si>
  <si>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</si>
  <si>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</si>
  <si>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</si>
  <si>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</si>
  <si>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</si>
  <si>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</si>
  <si>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</si>
  <si>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</si>
  <si>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</si>
  <si>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</si>
  <si>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</si>
  <si>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</si>
  <si>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</si>
  <si>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</si>
  <si>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</si>
  <si>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</si>
  <si>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</si>
  <si>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</si>
  <si>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</si>
  <si>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</si>
  <si>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</si>
  <si>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</si>
  <si>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</si>
  <si>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</si>
  <si>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</si>
  <si>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</si>
  <si>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</si>
  <si>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</si>
  <si>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</si>
  <si>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</si>
  <si>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</si>
  <si>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</si>
  <si>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</si>
  <si>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</si>
  <si>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</si>
  <si>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</si>
  <si>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</si>
  <si>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</si>
  <si>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</si>
  <si>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</si>
  <si>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</si>
  <si>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</si>
  <si>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</si>
  <si>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</si>
  <si>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</si>
  <si>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</si>
  <si>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</si>
  <si>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</si>
  <si>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</si>
  <si>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</si>
  <si>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</si>
  <si>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</si>
  <si>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</si>
  <si>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</si>
  <si>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</si>
  <si>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</si>
  <si>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</si>
  <si>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</si>
  <si>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</si>
  <si>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</si>
  <si>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</si>
  <si>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</si>
  <si>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</si>
  <si>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</si>
  <si>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</si>
  <si>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</si>
  <si>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</si>
  <si>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</si>
  <si>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</si>
  <si>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</si>
  <si>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</si>
  <si>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</si>
  <si>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</si>
  <si>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</si>
  <si>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</si>
  <si>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</si>
  <si>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</si>
  <si>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</si>
  <si>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</si>
  <si>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</si>
  <si>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</si>
  <si>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</si>
  <si>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</si>
  <si>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</si>
  <si>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</si>
  <si>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</si>
  <si>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</si>
  <si>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</si>
  <si>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</si>
  <si>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</si>
  <si>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</si>
  <si>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</si>
  <si>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</si>
  <si>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</si>
  <si>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</si>
  <si>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</si>
  <si>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</si>
  <si>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</si>
  <si>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</si>
  <si>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</si>
  <si>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</si>
  <si>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</si>
  <si>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</si>
  <si>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</si>
  <si>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</si>
  <si>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</si>
  <si>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</si>
  <si>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</si>
  <si>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</si>
  <si>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</si>
  <si>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</si>
  <si>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</si>
  <si>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</si>
  <si>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</si>
  <si>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</si>
  <si>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</si>
  <si>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</si>
  <si>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</si>
  <si>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</si>
  <si>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</si>
  <si>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</si>
  <si>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</si>
  <si>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</si>
  <si>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</si>
  <si>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</si>
  <si>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</si>
  <si>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</si>
  <si>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</si>
  <si>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</si>
  <si>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</si>
  <si>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</si>
  <si>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</si>
  <si>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</si>
  <si>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</si>
  <si>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</si>
  <si>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</si>
  <si>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</si>
  <si>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</si>
  <si>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</si>
  <si>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</si>
  <si>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</si>
  <si>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</si>
  <si>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</si>
  <si>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</si>
  <si>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</si>
  <si>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</si>
  <si>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</si>
  <si>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</si>
  <si>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</si>
  <si>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</si>
  <si>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</si>
  <si>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</si>
  <si>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</si>
  <si>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</si>
  <si>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</si>
  <si>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</si>
  <si>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</si>
  <si>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</si>
  <si>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</si>
  <si>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</si>
  <si>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</si>
  <si>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</si>
  <si>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</si>
  <si>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</si>
  <si>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</si>
  <si>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</si>
  <si>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</si>
  <si>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</si>
  <si>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</si>
  <si>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</si>
  <si>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</si>
  <si>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</si>
  <si>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</si>
  <si>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</si>
  <si>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</si>
  <si>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</si>
  <si>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</si>
  <si>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</si>
  <si>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</si>
  <si>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</si>
  <si>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</si>
  <si>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</si>
  <si>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</si>
  <si>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</si>
  <si>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</si>
  <si>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</si>
  <si>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</si>
  <si>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</si>
  <si>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</si>
  <si>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</si>
  <si>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</si>
  <si>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</si>
  <si>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</si>
  <si>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</si>
  <si>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</si>
  <si>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</si>
  <si>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</si>
  <si>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</si>
  <si>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</si>
  <si>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</si>
  <si>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</si>
  <si>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</si>
  <si>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</si>
  <si>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</si>
  <si>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</si>
  <si>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</si>
  <si>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</si>
  <si>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</si>
  <si>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</si>
  <si>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</si>
  <si>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</si>
  <si>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</si>
  <si>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</si>
  <si>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</si>
  <si>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</si>
  <si>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</si>
  <si>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</si>
  <si>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</si>
  <si>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</si>
  <si>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</si>
  <si>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</si>
  <si>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</si>
  <si>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</si>
  <si>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</si>
  <si>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</si>
  <si>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</si>
  <si>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</si>
  <si>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</si>
  <si>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</si>
  <si>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</si>
  <si>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</si>
  <si>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</si>
  <si>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</si>
  <si>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</si>
  <si>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</si>
  <si>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</si>
  <si>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</si>
  <si>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</si>
  <si>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</si>
  <si>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</si>
  <si>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</si>
  <si>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</si>
  <si>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</si>
  <si>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</si>
  <si>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</si>
  <si>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</si>
  <si>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</si>
  <si>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</si>
  <si>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</si>
  <si>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</si>
  <si>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</si>
  <si>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</si>
  <si>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</si>
  <si>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</si>
  <si>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</si>
  <si>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</si>
  <si>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</si>
  <si>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</si>
  <si>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</si>
  <si>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</si>
  <si>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</si>
  <si>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</si>
  <si>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</si>
  <si>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</si>
  <si>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</si>
  <si>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</si>
  <si>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</si>
  <si>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</si>
  <si>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</si>
  <si>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</si>
  <si>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</si>
  <si>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</si>
  <si>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</si>
  <si>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</si>
  <si>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</si>
  <si>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</si>
  <si>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</si>
  <si>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</si>
  <si>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</si>
  <si>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</si>
  <si>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</si>
  <si>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</si>
  <si>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</si>
  <si>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</si>
  <si>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</si>
  <si>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</si>
  <si>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</si>
  <si>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</si>
  <si>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</si>
  <si>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</si>
  <si>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</si>
  <si>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</si>
  <si>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</si>
  <si>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</si>
  <si>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</si>
  <si>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</si>
  <si>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</si>
  <si>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</si>
  <si>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</si>
  <si>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</si>
  <si>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</si>
  <si>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</si>
  <si>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</si>
  <si>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</si>
  <si>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</si>
  <si>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</si>
  <si>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</si>
  <si>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</si>
  <si>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</si>
  <si>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</si>
  <si>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</si>
  <si>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</si>
  <si>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</si>
  <si>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</si>
  <si>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</si>
  <si>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</si>
  <si>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</si>
  <si>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</si>
  <si>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</si>
  <si>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</si>
  <si>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</si>
  <si>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</si>
  <si>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</si>
  <si>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</si>
  <si>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</si>
  <si>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</si>
  <si>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</si>
  <si>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</si>
  <si>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</si>
  <si>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</si>
  <si>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</si>
  <si>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</si>
  <si>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</si>
  <si>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</si>
  <si>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</si>
  <si>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</si>
  <si>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</si>
  <si>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</si>
  <si>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</si>
  <si>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</si>
  <si>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</si>
  <si>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</si>
  <si>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</si>
  <si>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</si>
  <si>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</si>
  <si>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</si>
  <si>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</si>
  <si>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</si>
  <si>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</si>
  <si>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</si>
  <si>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</si>
  <si>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</si>
  <si>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</si>
  <si>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</si>
  <si>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</si>
  <si>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</si>
  <si>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</si>
  <si>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</si>
  <si>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</si>
  <si>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</si>
  <si>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</si>
  <si>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</si>
  <si>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</si>
  <si>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</si>
  <si>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</si>
  <si>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</si>
  <si>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</si>
  <si>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</si>
  <si>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</si>
  <si>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</si>
  <si>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</si>
  <si>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</si>
  <si>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</si>
  <si>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</si>
  <si>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</si>
  <si>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</si>
  <si>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</si>
  <si>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</si>
  <si>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</si>
  <si>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</si>
  <si>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</si>
  <si>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</si>
  <si>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</si>
  <si>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</si>
  <si>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</si>
  <si>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</si>
  <si>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</si>
  <si>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</si>
  <si>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</si>
  <si>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</si>
  <si>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</si>
  <si>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</si>
  <si>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</si>
  <si>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</si>
  <si>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</si>
  <si>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</si>
  <si>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</si>
  <si>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</si>
  <si>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</si>
  <si>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</si>
  <si>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</si>
  <si>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</si>
  <si>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</si>
  <si>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</si>
  <si>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</si>
  <si>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</si>
  <si>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</si>
  <si>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</si>
  <si>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</si>
  <si>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</si>
  <si>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</si>
  <si>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</si>
  <si>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</si>
  <si>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</si>
  <si>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</si>
  <si>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</si>
  <si>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</si>
  <si>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</si>
  <si>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</si>
  <si>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</si>
  <si>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</si>
  <si>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</si>
  <si>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</si>
  <si>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</si>
  <si>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</si>
  <si>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</si>
  <si>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</si>
  <si>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</si>
  <si>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</si>
  <si>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</si>
  <si>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</si>
  <si>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</si>
  <si>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</si>
  <si>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</si>
  <si>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</si>
  <si>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</si>
  <si>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</si>
  <si>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</si>
  <si>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</si>
  <si>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</si>
  <si>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</si>
  <si>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</si>
  <si>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</si>
  <si>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</si>
  <si>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</si>
  <si>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</si>
  <si>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</si>
  <si>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</si>
  <si>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</si>
  <si>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</si>
  <si>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</si>
  <si>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</si>
  <si>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</si>
  <si>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</si>
  <si>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</si>
  <si>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</si>
  <si>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</si>
  <si>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</si>
  <si>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</si>
  <si>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</si>
  <si>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</si>
  <si>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</si>
  <si>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</si>
  <si>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</si>
  <si>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</si>
  <si>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</si>
  <si>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</si>
  <si>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</si>
  <si>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</si>
  <si>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</si>
  <si>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</si>
  <si>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</si>
  <si>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</si>
  <si>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</si>
  <si>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</si>
  <si>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</si>
  <si>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</si>
  <si>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</si>
  <si>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</si>
  <si>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</si>
  <si>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</si>
  <si>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</si>
  <si>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</si>
  <si>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</si>
  <si>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</si>
  <si>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</si>
  <si>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</si>
  <si>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</si>
  <si>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</si>
  <si>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</si>
  <si>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</si>
  <si>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</si>
  <si>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</si>
  <si>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</si>
  <si>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</si>
  <si>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</si>
  <si>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</si>
  <si>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</si>
  <si>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</si>
  <si>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</si>
  <si>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</si>
  <si>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</si>
  <si>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</si>
  <si>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</si>
  <si>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</si>
  <si>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</si>
  <si>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</si>
  <si>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</si>
  <si>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</si>
  <si>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</si>
  <si>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</si>
  <si>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</si>
  <si>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</si>
  <si>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</si>
  <si>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</si>
  <si>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</si>
  <si>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</si>
  <si>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</si>
  <si>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</si>
  <si>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</si>
  <si>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</si>
  <si>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</si>
  <si>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</si>
  <si>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</si>
  <si>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</si>
  <si>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</si>
  <si>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</si>
  <si>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</si>
  <si>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</si>
  <si>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</si>
  <si>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</si>
  <si>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</si>
  <si>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</si>
  <si>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</si>
  <si>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</si>
  <si>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</si>
  <si>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</si>
  <si>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</si>
  <si>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</si>
  <si>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</si>
  <si>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</si>
  <si>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</si>
  <si>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</si>
  <si>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</si>
  <si>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</si>
  <si>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</si>
  <si>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</si>
  <si>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</si>
  <si>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</si>
  <si>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</si>
  <si>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</si>
  <si>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</si>
  <si>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</si>
  <si>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</si>
  <si>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</si>
  <si>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</si>
  <si>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</si>
  <si>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</si>
  <si>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</si>
  <si>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</si>
  <si>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</si>
  <si>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</si>
  <si>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</si>
  <si>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</si>
  <si>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</si>
  <si>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</si>
  <si>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</si>
  <si>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</si>
  <si>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</si>
  <si>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</si>
  <si>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</si>
  <si>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</si>
  <si>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</si>
  <si>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</si>
  <si>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</si>
  <si>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</si>
  <si>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</si>
  <si>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</si>
  <si>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</si>
  <si>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</si>
  <si>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</si>
  <si>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</si>
  <si>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</si>
  <si>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</si>
  <si>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</si>
  <si>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</si>
  <si>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</si>
  <si>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</si>
  <si>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</si>
  <si>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</si>
  <si>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</si>
  <si>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</si>
  <si>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</si>
  <si>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</si>
  <si>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</si>
  <si>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</si>
  <si>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</si>
  <si>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</si>
  <si>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</si>
  <si>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</si>
  <si>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</si>
  <si>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</si>
  <si>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</si>
  <si>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</si>
  <si>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</si>
  <si>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</si>
  <si>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</si>
  <si>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</si>
  <si>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</si>
  <si>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</si>
  <si>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</si>
  <si>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</si>
  <si>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</si>
  <si>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</si>
  <si>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</si>
  <si>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</si>
  <si>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</si>
  <si>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</si>
  <si>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</si>
  <si>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</si>
  <si>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</si>
  <si>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</si>
  <si>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</si>
  <si>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</si>
  <si>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</si>
  <si>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</si>
  <si>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</si>
  <si>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</si>
  <si>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</si>
  <si>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</si>
  <si>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</si>
  <si>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</si>
  <si>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</si>
  <si>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</si>
  <si>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</si>
  <si>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</si>
  <si>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</si>
  <si>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</si>
  <si>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</si>
  <si>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</si>
  <si>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</si>
  <si>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</si>
  <si>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</si>
  <si>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</si>
  <si>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</si>
  <si>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</si>
  <si>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</si>
  <si>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</si>
  <si>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</si>
  <si>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</si>
  <si>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</si>
  <si>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</si>
  <si>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</si>
  <si>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</si>
  <si>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</si>
  <si>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</si>
  <si>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</si>
  <si>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</si>
  <si>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</si>
  <si>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</si>
  <si>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</si>
  <si>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</si>
  <si>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</si>
  <si>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</si>
  <si>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</si>
  <si>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</si>
  <si>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</si>
  <si>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</si>
  <si>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</si>
  <si>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</si>
  <si>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</si>
  <si>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</si>
  <si>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</si>
  <si>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</si>
  <si>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</si>
  <si>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</si>
  <si>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</si>
  <si>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</si>
  <si>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</si>
  <si>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</si>
  <si>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</si>
  <si>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</si>
  <si>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</si>
  <si>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</si>
  <si>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</si>
  <si>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</si>
  <si>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</si>
  <si>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</si>
  <si>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</si>
  <si>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</si>
  <si>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</si>
  <si>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</si>
  <si>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</si>
  <si>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</si>
  <si>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</si>
  <si>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</si>
  <si>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</si>
  <si>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</si>
  <si>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</si>
  <si>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</si>
  <si>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</si>
  <si>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</si>
  <si>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</si>
  <si>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</si>
  <si>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</si>
  <si>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</si>
  <si>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</si>
  <si>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</si>
  <si>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</si>
  <si>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</si>
  <si>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</si>
  <si>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</si>
  <si>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</si>
  <si>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</si>
  <si>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</si>
  <si>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</si>
  <si>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</si>
  <si>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</si>
  <si>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</si>
  <si>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</si>
  <si>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</si>
  <si>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</si>
  <si>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</si>
  <si>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</si>
  <si>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</si>
  <si>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</si>
  <si>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</si>
  <si>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</si>
  <si>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</si>
  <si>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</si>
  <si>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</si>
  <si>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</si>
  <si>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</si>
  <si>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</si>
  <si>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</si>
  <si>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</si>
  <si>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</si>
  <si>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</si>
  <si>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</si>
  <si>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</si>
  <si>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</si>
  <si>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</si>
  <si>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</si>
  <si>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</si>
  <si>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</si>
  <si>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</si>
  <si>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</si>
  <si>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</si>
  <si>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</si>
  <si>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</si>
  <si>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</si>
  <si>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</si>
  <si>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</si>
  <si>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</si>
  <si>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</si>
  <si>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</si>
  <si>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</si>
  <si>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</si>
  <si>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</si>
  <si>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</si>
  <si>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</si>
  <si>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</si>
  <si>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</si>
  <si>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</si>
  <si>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</si>
  <si>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</si>
  <si>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</si>
  <si>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</si>
  <si>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</si>
  <si>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</si>
  <si>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</si>
  <si>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</si>
  <si>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</si>
  <si>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</si>
  <si>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</si>
  <si>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</si>
  <si>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</si>
  <si>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</si>
  <si>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</si>
  <si>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</si>
  <si>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</si>
  <si>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</si>
  <si>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</si>
  <si>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</si>
  <si>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</si>
  <si>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</si>
  <si>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</si>
  <si>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</si>
  <si>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</si>
  <si>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</si>
  <si>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</si>
  <si>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</si>
  <si>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</si>
  <si>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</si>
  <si>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</si>
  <si>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</si>
  <si>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</si>
  <si>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</si>
  <si>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</si>
  <si>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</si>
  <si>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</si>
  <si>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</si>
  <si>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</si>
  <si>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</si>
  <si>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</si>
  <si>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</si>
  <si>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</si>
  <si>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</si>
  <si>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</si>
  <si>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</si>
  <si>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</si>
  <si>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</si>
  <si>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</si>
  <si>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</si>
  <si>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</si>
  <si>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</si>
  <si>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</si>
  <si>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</si>
  <si>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</si>
  <si>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</si>
  <si>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</si>
  <si>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</si>
  <si>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</si>
  <si>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</si>
  <si>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</si>
  <si>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</si>
  <si>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</si>
  <si>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</si>
  <si>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</si>
  <si>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</si>
  <si>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</si>
  <si>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</si>
  <si>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</si>
  <si>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</si>
  <si>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</si>
  <si>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</si>
  <si>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</si>
  <si>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</si>
  <si>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</si>
  <si>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</si>
  <si>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</si>
  <si>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</si>
  <si>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</si>
  <si>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</si>
  <si>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</si>
  <si>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</si>
  <si>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</si>
  <si>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</si>
  <si>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</si>
  <si>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</si>
  <si>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</si>
  <si>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</si>
  <si>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</si>
  <si>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</si>
  <si>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</si>
  <si>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</si>
  <si>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</si>
  <si>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</si>
  <si>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</si>
  <si>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</si>
  <si>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</si>
  <si>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</si>
  <si>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</si>
  <si>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</si>
  <si>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</si>
  <si>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</si>
  <si>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</si>
  <si>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</si>
  <si>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</si>
  <si>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</si>
  <si>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</si>
  <si>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</si>
  <si>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</si>
  <si>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</si>
  <si>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</si>
  <si>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</si>
  <si>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</si>
  <si>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</si>
  <si>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</si>
  <si>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</si>
  <si>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</si>
  <si>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</si>
  <si>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</si>
  <si>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</si>
  <si>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</si>
  <si>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</si>
  <si>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</si>
  <si>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</si>
  <si>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</si>
  <si>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</si>
  <si>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</si>
  <si>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</si>
  <si>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</si>
  <si>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</si>
  <si>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</si>
  <si>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</si>
  <si>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</si>
  <si>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</si>
  <si>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</si>
  <si>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</si>
  <si>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</si>
  <si>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</si>
  <si>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</si>
  <si>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</si>
  <si>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</si>
  <si>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</si>
  <si>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</si>
  <si>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</si>
  <si>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</si>
  <si>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</si>
  <si>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</si>
  <si>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</si>
  <si>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</si>
  <si>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</si>
  <si>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</si>
  <si>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</si>
  <si>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</si>
  <si>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</si>
  <si>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</si>
  <si>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</si>
  <si>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</si>
  <si>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</si>
  <si>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</si>
  <si>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</si>
  <si>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</si>
  <si>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</si>
  <si>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</si>
  <si>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</si>
  <si>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</si>
  <si>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</si>
  <si>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</si>
  <si>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</si>
  <si>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</si>
  <si>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</si>
  <si>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</si>
  <si>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</si>
  <si>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</si>
  <si>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</si>
  <si>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</si>
  <si>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</si>
  <si>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</si>
  <si>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</si>
  <si>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</si>
  <si>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</si>
  <si>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</si>
  <si>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</si>
  <si>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</si>
  <si>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</si>
  <si>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</si>
  <si>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</si>
  <si>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</si>
  <si>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</si>
  <si>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</si>
  <si>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</si>
  <si>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</si>
  <si>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</si>
  <si>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</si>
  <si>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</si>
  <si>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</si>
  <si>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</si>
  <si>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</si>
  <si>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</si>
  <si>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</si>
  <si>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</si>
  <si>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</si>
  <si>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</si>
  <si>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</si>
  <si>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</si>
  <si>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</si>
  <si>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</si>
  <si>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</si>
  <si>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</si>
  <si>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</si>
  <si>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</si>
  <si>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</si>
  <si>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</si>
  <si>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</si>
  <si>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</si>
  <si>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</si>
  <si>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</si>
  <si>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</si>
  <si>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</si>
  <si>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</si>
  <si>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</si>
  <si>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</si>
  <si>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</si>
  <si>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</si>
  <si>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</si>
  <si>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</si>
  <si>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</si>
  <si>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</si>
  <si>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</si>
  <si>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</si>
  <si>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</si>
  <si>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</si>
  <si>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</si>
  <si>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</si>
  <si>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</si>
  <si>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</si>
  <si>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</si>
  <si>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</si>
  <si>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</si>
  <si>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</si>
  <si>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</si>
  <si>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</si>
  <si>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</si>
  <si>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</si>
  <si>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</si>
  <si>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</si>
  <si>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</si>
  <si>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</si>
  <si>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</si>
  <si>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</si>
  <si>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</si>
  <si>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</si>
  <si>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</si>
  <si>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</si>
  <si>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</si>
  <si>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</si>
  <si>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</si>
  <si>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</si>
  <si>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</si>
  <si>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</si>
  <si>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</si>
  <si>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</si>
  <si>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</si>
  <si>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</si>
  <si>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</si>
  <si>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</si>
  <si>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</si>
  <si>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</si>
  <si>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</si>
  <si>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</si>
  <si>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</si>
  <si>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</si>
  <si>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</si>
  <si>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</si>
  <si>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</si>
  <si>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</si>
  <si>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</si>
  <si>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</si>
  <si>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</si>
  <si>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</si>
  <si>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</si>
  <si>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</si>
  <si>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</si>
  <si>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</si>
  <si>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</si>
  <si>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</si>
  <si>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</si>
  <si>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</si>
  <si>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</si>
  <si>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</si>
  <si>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</si>
  <si>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</si>
  <si>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</si>
  <si>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</si>
  <si>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</si>
  <si>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</si>
  <si>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</si>
  <si>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</si>
  <si>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</si>
  <si>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</si>
  <si>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</si>
  <si>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</si>
  <si>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</si>
  <si>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</si>
  <si>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</si>
  <si>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</si>
  <si>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</si>
  <si>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</si>
  <si>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</si>
  <si>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</si>
  <si>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</si>
  <si>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</si>
  <si>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</si>
  <si>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</si>
  <si>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</si>
  <si>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</si>
  <si>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</si>
  <si>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</si>
  <si>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</si>
  <si>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</si>
  <si>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</si>
  <si>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</si>
  <si>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</si>
  <si>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</si>
  <si>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</si>
  <si>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</si>
  <si>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</si>
  <si>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</si>
  <si>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</si>
  <si>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</si>
  <si>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</si>
  <si>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</si>
  <si>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</si>
  <si>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</si>
  <si>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</si>
  <si>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</si>
  <si>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</si>
  <si>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</si>
  <si>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</si>
  <si>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</si>
  <si>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</si>
  <si>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</si>
  <si>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</si>
  <si>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</si>
  <si>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</si>
  <si>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</si>
  <si>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</si>
  <si>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</si>
  <si>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</si>
  <si>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</si>
  <si>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</si>
  <si>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</si>
  <si>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</si>
  <si>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</si>
  <si>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</si>
  <si>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</si>
  <si>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</si>
  <si>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</si>
  <si>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</si>
  <si>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</si>
  <si>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</si>
  <si>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</si>
  <si>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</si>
  <si>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</si>
  <si>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</si>
  <si>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</si>
  <si>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</si>
  <si>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</si>
  <si>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</si>
  <si>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</si>
  <si>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</si>
  <si>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</si>
  <si>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</si>
  <si>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</si>
  <si>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</si>
  <si>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</si>
  <si>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</si>
  <si>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</si>
  <si>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</si>
  <si>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</si>
  <si>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</si>
  <si>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</si>
  <si>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</si>
  <si>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</si>
  <si>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</si>
  <si>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</si>
  <si>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</si>
  <si>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</si>
  <si>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</si>
  <si>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</si>
  <si>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</si>
  <si>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</si>
  <si>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</si>
  <si>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</si>
  <si>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</si>
  <si>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</si>
  <si>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</si>
  <si>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</si>
  <si>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</si>
  <si>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</si>
  <si>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</si>
  <si>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</si>
  <si>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</si>
  <si>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</si>
  <si>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</si>
  <si>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</si>
  <si>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</si>
  <si>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</si>
  <si>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</si>
  <si>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</si>
  <si>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</si>
  <si>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</si>
  <si>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</si>
  <si>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</si>
  <si>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</si>
  <si>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</si>
  <si>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</si>
  <si>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</si>
  <si>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</si>
  <si>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</si>
  <si>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</si>
  <si>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</si>
  <si>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</si>
  <si>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</si>
  <si>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</si>
  <si>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</si>
  <si>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</si>
  <si>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</si>
  <si>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</si>
  <si>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</si>
  <si>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</si>
  <si>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</si>
  <si>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</si>
  <si>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</si>
  <si>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</si>
  <si>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</si>
  <si>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</si>
  <si>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</si>
  <si>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</si>
  <si>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</si>
  <si>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</si>
  <si>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</si>
  <si>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</si>
  <si>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</si>
  <si>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</si>
  <si>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</si>
  <si>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</si>
  <si>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</si>
  <si>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</si>
  <si>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</si>
  <si>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</si>
  <si>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</si>
  <si>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</si>
  <si>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</si>
  <si>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</si>
  <si>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</si>
  <si>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</si>
  <si>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</si>
  <si>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</si>
  <si>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</si>
  <si>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</si>
  <si>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</si>
  <si>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</si>
  <si>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</si>
  <si>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</si>
  <si>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</si>
  <si>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</si>
  <si>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</si>
  <si>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</si>
  <si>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</si>
  <si>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</si>
  <si>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</si>
  <si>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</si>
  <si>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</si>
  <si>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</si>
  <si>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</si>
  <si>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</si>
  <si>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</si>
  <si>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</si>
  <si>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</si>
  <si>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</si>
  <si>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</si>
  <si>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</si>
  <si>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</si>
  <si>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</si>
  <si>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</si>
  <si>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</si>
  <si>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</si>
  <si>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</si>
  <si>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</si>
  <si>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</si>
  <si>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</si>
  <si>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</si>
  <si>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</si>
  <si>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</si>
  <si>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</si>
  <si>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</si>
  <si>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</si>
  <si>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</si>
  <si>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</si>
  <si>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</si>
  <si>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</si>
  <si>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</si>
  <si>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</si>
  <si>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</si>
  <si>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</si>
  <si>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</si>
  <si>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</si>
  <si>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</si>
  <si>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</si>
  <si>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</si>
  <si>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</si>
  <si>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</si>
  <si>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</si>
  <si>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</si>
  <si>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</si>
  <si>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</si>
  <si>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</si>
  <si>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</si>
  <si>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</si>
  <si>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</si>
  <si>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</si>
  <si>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</si>
  <si>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</si>
  <si>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</si>
  <si>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</si>
  <si>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</si>
  <si>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</si>
  <si>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</si>
  <si>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</si>
  <si>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</si>
  <si>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</si>
  <si>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</si>
  <si>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</si>
  <si>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</si>
  <si>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</si>
  <si>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</si>
  <si>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</si>
  <si>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</si>
  <si>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</si>
  <si>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</si>
  <si>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</si>
  <si>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</si>
  <si>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</si>
  <si>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</si>
  <si>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</si>
  <si>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</si>
  <si>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</si>
  <si>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</si>
  <si>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</si>
  <si>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</si>
  <si>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</si>
  <si>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</si>
  <si>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</si>
  <si>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</si>
  <si>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</si>
  <si>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</si>
  <si>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</si>
  <si>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</si>
  <si>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</si>
  <si>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</si>
  <si>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</si>
  <si>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</si>
  <si>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</si>
  <si>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</si>
  <si>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</si>
  <si>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</si>
  <si>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</si>
  <si>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</si>
  <si>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</si>
  <si>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</si>
  <si>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</si>
  <si>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</si>
  <si>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</si>
  <si>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</si>
  <si>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</si>
  <si>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</si>
  <si>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</si>
  <si>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</si>
  <si>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</si>
  <si>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</si>
  <si>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</si>
  <si>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</si>
  <si>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</si>
  <si>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</si>
  <si>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</si>
  <si>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</si>
  <si>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</si>
  <si>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</si>
  <si>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</si>
  <si>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</si>
  <si>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</si>
  <si>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</si>
  <si>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</si>
  <si>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</si>
  <si>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</si>
  <si>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</si>
  <si>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</si>
  <si>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</si>
  <si>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</si>
  <si>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</si>
  <si>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</si>
  <si>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</si>
  <si>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</si>
  <si>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</si>
  <si>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</si>
  <si>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</si>
  <si>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</si>
  <si>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</si>
  <si>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</si>
  <si>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</si>
  <si>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</si>
  <si>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</si>
  <si>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</si>
  <si>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</si>
  <si>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</si>
  <si>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</si>
  <si>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</si>
  <si>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</si>
  <si>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</si>
  <si>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</si>
  <si>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</si>
  <si>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</si>
  <si>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</si>
  <si>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</si>
  <si>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</si>
  <si>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</si>
  <si>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</si>
  <si>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</si>
  <si>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</si>
  <si>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</si>
  <si>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</si>
  <si>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</si>
  <si>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</si>
  <si>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</si>
  <si>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</si>
  <si>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</si>
  <si>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</si>
  <si>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</si>
  <si>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</si>
  <si>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</si>
  <si>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</si>
  <si>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</si>
  <si>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</si>
  <si>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</si>
  <si>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</si>
  <si>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</si>
  <si>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</si>
  <si>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</si>
  <si>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</si>
  <si>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</si>
  <si>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</si>
  <si>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</si>
  <si>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</si>
  <si>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</si>
  <si>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</si>
  <si>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</si>
  <si>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</si>
  <si>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</si>
  <si>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</si>
  <si>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</si>
  <si>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</si>
  <si>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</si>
  <si>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</si>
  <si>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</si>
  <si>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</si>
  <si>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</si>
  <si>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</si>
  <si>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</si>
  <si>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</si>
  <si>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</si>
  <si>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</si>
  <si>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</si>
  <si>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</si>
  <si>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</si>
  <si>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</si>
  <si>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</si>
  <si>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</si>
  <si>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</si>
  <si>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</si>
  <si>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</si>
  <si>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</si>
  <si>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</si>
  <si>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</si>
  <si>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</si>
  <si>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</si>
  <si>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</si>
  <si>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</si>
  <si>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</si>
  <si>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</si>
  <si>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</si>
  <si>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</si>
  <si>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</si>
  <si>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</si>
  <si>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</si>
  <si>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</si>
  <si>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</si>
  <si>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</si>
  <si>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</si>
  <si>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</si>
  <si>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</si>
  <si>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</si>
  <si>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</si>
  <si>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</si>
  <si>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</si>
  <si>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</si>
  <si>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</si>
  <si>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</si>
  <si>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</si>
  <si>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</si>
  <si>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</si>
  <si>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</si>
  <si>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</si>
  <si>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</si>
  <si>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</si>
  <si>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</si>
  <si>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</si>
  <si>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</si>
  <si>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</si>
  <si>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</si>
  <si>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</si>
  <si>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</si>
  <si>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</si>
  <si>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</si>
  <si>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</si>
  <si>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</si>
  <si>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</si>
  <si>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</si>
  <si>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</si>
  <si>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</si>
  <si>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</si>
  <si>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</si>
  <si>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</si>
  <si>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</si>
  <si>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</si>
  <si>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</si>
  <si>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</si>
  <si>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</si>
  <si>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</si>
  <si>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</si>
  <si>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</si>
  <si>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</si>
  <si>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</si>
  <si>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</si>
  <si>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</si>
  <si>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</si>
  <si>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</si>
  <si>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</si>
  <si>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</si>
  <si>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</si>
  <si>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</si>
  <si>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</si>
  <si>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</si>
  <si>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</si>
  <si>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</si>
  <si>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</si>
  <si>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</si>
  <si>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</si>
  <si>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</si>
  <si>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</si>
  <si>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</si>
  <si>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</si>
  <si>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</si>
  <si>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</si>
  <si>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</si>
  <si>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</si>
  <si>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</si>
  <si>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</si>
  <si>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</si>
  <si>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</si>
  <si>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</si>
  <si>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</si>
  <si>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</si>
  <si>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</si>
  <si>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</si>
  <si>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</si>
  <si>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</si>
  <si>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</si>
  <si>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</si>
  <si>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</si>
  <si>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</si>
  <si>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</si>
  <si>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</si>
  <si>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</si>
  <si>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</si>
  <si>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</si>
  <si>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</si>
  <si>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</si>
  <si>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</si>
  <si>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</si>
  <si>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</si>
  <si>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</si>
  <si>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</si>
  <si>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</si>
  <si>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</si>
  <si>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</si>
  <si>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</si>
  <si>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</si>
  <si>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</si>
  <si>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</si>
  <si>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</si>
  <si>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</si>
  <si>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</si>
  <si>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</si>
  <si>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</si>
  <si>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</si>
  <si>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</si>
  <si>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</si>
  <si>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</si>
  <si>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</si>
  <si>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</si>
  <si>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</si>
  <si>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</si>
  <si>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</si>
  <si>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</si>
  <si>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</si>
  <si>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</si>
  <si>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</si>
  <si>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</si>
  <si>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</si>
  <si>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</si>
  <si>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</si>
  <si>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</si>
  <si>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</si>
  <si>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</si>
  <si>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</si>
  <si>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</si>
  <si>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</si>
  <si>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</si>
  <si>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</si>
  <si>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</si>
  <si>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</si>
  <si>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</si>
  <si>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</si>
  <si>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</si>
  <si>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</si>
  <si>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</si>
  <si>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</si>
  <si>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</si>
  <si>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</si>
  <si>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</si>
  <si>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</si>
  <si>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</si>
  <si>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</si>
  <si>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</si>
  <si>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</si>
  <si>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</si>
  <si>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</si>
  <si>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</si>
  <si>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</si>
  <si>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</si>
  <si>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</si>
  <si>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</si>
  <si>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</si>
  <si>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</si>
  <si>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</si>
  <si>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</si>
  <si>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</si>
  <si>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</si>
  <si>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</si>
  <si>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</si>
  <si>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</si>
  <si>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</si>
  <si>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</si>
  <si>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</si>
  <si>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</si>
  <si>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</si>
  <si>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</si>
  <si>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</si>
  <si>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</si>
  <si>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</si>
  <si>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</si>
  <si>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</si>
  <si>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</si>
  <si>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</si>
  <si>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</si>
  <si>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</si>
  <si>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</si>
  <si>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</si>
  <si>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</si>
  <si>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</si>
  <si>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</si>
  <si>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</si>
  <si>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</si>
  <si>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</si>
  <si>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</si>
  <si>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</si>
  <si>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</si>
  <si>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</si>
  <si>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</si>
  <si>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</si>
  <si>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</si>
  <si>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</si>
  <si>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</si>
  <si>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</si>
  <si>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</si>
  <si>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</si>
  <si>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</si>
  <si>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</si>
  <si>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</si>
  <si>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</si>
  <si>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</si>
  <si>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</si>
  <si>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</si>
  <si>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</si>
  <si>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</si>
  <si>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</si>
  <si>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</si>
  <si>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</si>
  <si>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</si>
  <si>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</si>
  <si>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</si>
  <si>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</si>
  <si>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</si>
  <si>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</si>
  <si>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</si>
  <si>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</si>
  <si>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</si>
  <si>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</si>
  <si>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</si>
  <si>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</si>
  <si>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</si>
  <si>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</si>
  <si>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</si>
  <si>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</si>
  <si>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</si>
  <si>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</si>
  <si>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</si>
  <si>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</si>
  <si>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</si>
  <si>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</si>
  <si>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</si>
  <si>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</si>
  <si>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</si>
  <si>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</si>
  <si>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</si>
  <si>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</si>
  <si>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</si>
  <si>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</si>
  <si>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</si>
  <si>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</si>
  <si>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</si>
  <si>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</si>
  <si>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</si>
  <si>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</si>
  <si>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</si>
  <si>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</si>
  <si>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</si>
  <si>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</si>
  <si>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</si>
  <si>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</si>
  <si>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</si>
  <si>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</si>
  <si>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</si>
  <si>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</si>
  <si>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</si>
  <si>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</si>
  <si>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</si>
  <si>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</si>
  <si>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</si>
  <si>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</si>
  <si>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</si>
  <si>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</si>
  <si>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</si>
  <si>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</si>
  <si>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</si>
  <si>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</si>
  <si>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</si>
  <si>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</si>
  <si>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</si>
  <si>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</si>
  <si>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</si>
  <si>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</si>
  <si>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</si>
  <si>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</si>
  <si>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</si>
  <si>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</si>
  <si>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</si>
  <si>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</si>
  <si>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</si>
  <si>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</si>
  <si>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</si>
  <si>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</si>
  <si>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</si>
  <si>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</si>
  <si>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</si>
  <si>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</si>
  <si>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</si>
  <si>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</si>
  <si>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</si>
  <si>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</si>
  <si>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</si>
  <si>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</si>
  <si>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</si>
  <si>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</si>
  <si>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</si>
  <si>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</si>
  <si>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</si>
  <si>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</si>
  <si>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</si>
  <si>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</si>
  <si>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</si>
  <si>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</si>
  <si>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</si>
  <si>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</si>
  <si>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</si>
  <si>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</si>
  <si>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</si>
  <si>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</si>
  <si>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</si>
  <si>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</si>
  <si>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</si>
  <si>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</si>
  <si>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</si>
  <si>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</si>
  <si>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</si>
  <si>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</si>
  <si>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</si>
  <si>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</si>
  <si>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</si>
  <si>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</si>
  <si>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</si>
  <si>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</si>
  <si>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</si>
  <si>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</si>
  <si>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</si>
  <si>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</si>
  <si>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</si>
  <si>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</si>
  <si>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</si>
  <si>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</si>
  <si>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</si>
  <si>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</si>
  <si>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</si>
  <si>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</si>
  <si>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</si>
  <si>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</si>
  <si>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</si>
  <si>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</si>
  <si>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</si>
  <si>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</si>
  <si>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</si>
  <si>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</si>
  <si>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</si>
  <si>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</si>
  <si>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</si>
  <si>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</si>
  <si>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</si>
  <si>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</si>
  <si>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</si>
  <si>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</si>
  <si>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</si>
  <si>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</si>
  <si>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</si>
  <si>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</si>
  <si>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</si>
  <si>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</si>
  <si>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</si>
  <si>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</si>
  <si>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</si>
  <si>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</si>
  <si>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</si>
  <si>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</si>
  <si>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</si>
  <si>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</si>
  <si>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</si>
  <si>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</si>
  <si>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</si>
  <si>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</si>
  <si>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</si>
  <si>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</si>
  <si>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</si>
  <si>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</si>
  <si>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</si>
  <si>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</si>
  <si>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</si>
  <si>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</si>
  <si>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</si>
  <si>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</si>
  <si>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</si>
  <si>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</si>
  <si>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</si>
  <si>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</si>
  <si>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</si>
  <si>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</si>
  <si>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</si>
  <si>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</si>
  <si>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</si>
  <si>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</si>
  <si>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</si>
  <si>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</si>
  <si>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</si>
  <si>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</si>
  <si>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</si>
  <si>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</si>
  <si>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</si>
  <si>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</si>
  <si>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</si>
  <si>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</si>
  <si>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</si>
  <si>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</si>
  <si>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</si>
  <si>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</si>
  <si>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</si>
  <si>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</si>
  <si>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</si>
  <si>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</si>
  <si>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</si>
  <si>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</si>
  <si>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</si>
  <si>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</si>
  <si>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</si>
  <si>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</si>
  <si>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</si>
  <si>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</si>
  <si>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</si>
  <si>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</si>
  <si>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</si>
  <si>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</si>
  <si>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</si>
  <si>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</si>
  <si>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</si>
  <si>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</si>
  <si>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</si>
  <si>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</si>
  <si>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</si>
  <si>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</si>
  <si>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</si>
  <si>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</si>
  <si>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</si>
  <si>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</si>
  <si>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</si>
  <si>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</si>
  <si>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</si>
  <si>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</si>
  <si>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</si>
  <si>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</si>
  <si>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</si>
  <si>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</si>
  <si>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</si>
  <si>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</si>
  <si>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</si>
  <si>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</si>
  <si>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</si>
  <si>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</si>
  <si>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</si>
  <si>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</si>
  <si>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</si>
  <si>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</si>
  <si>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</si>
  <si>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</si>
  <si>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</si>
  <si>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</si>
  <si>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</si>
  <si>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</si>
  <si>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</si>
  <si>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</si>
  <si>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</si>
  <si>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</si>
  <si>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</si>
  <si>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</si>
  <si>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</si>
  <si>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</si>
  <si>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</si>
  <si>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</si>
  <si>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</si>
  <si>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</si>
  <si>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</si>
  <si>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</si>
  <si>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</si>
  <si>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</si>
  <si>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</si>
  <si>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</si>
  <si>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</si>
  <si>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</si>
  <si>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</si>
  <si>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</si>
  <si>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</si>
  <si>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</si>
  <si>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</si>
  <si>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</si>
  <si>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</si>
  <si>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</si>
  <si>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</si>
  <si>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</si>
  <si>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</si>
  <si>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</si>
  <si>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</si>
  <si>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</si>
  <si>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</si>
  <si>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</si>
  <si>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</si>
  <si>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</si>
  <si>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</si>
  <si>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</si>
  <si>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</si>
  <si>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</si>
  <si>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</si>
  <si>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</si>
  <si>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</si>
  <si>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</si>
  <si>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</si>
  <si>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</si>
  <si>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</si>
  <si>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</si>
  <si>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</si>
  <si>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</si>
  <si>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</si>
  <si>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</si>
  <si>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</si>
  <si>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</si>
  <si>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</si>
  <si>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</si>
  <si>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</si>
  <si>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</si>
  <si>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</si>
  <si>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</si>
  <si>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</si>
  <si>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</si>
  <si>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</si>
  <si>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</si>
  <si>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</si>
  <si>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</si>
  <si>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</si>
  <si>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</si>
  <si>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</si>
  <si>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</si>
  <si>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</si>
  <si>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</si>
  <si>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</si>
  <si>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</si>
  <si>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</si>
  <si>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</si>
  <si>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</si>
  <si>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</si>
  <si>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</si>
  <si>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</si>
  <si>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</si>
  <si>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</si>
  <si>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</si>
  <si>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</si>
  <si>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</si>
  <si>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</si>
  <si>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</si>
  <si>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</si>
  <si>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</si>
  <si>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</si>
  <si>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</si>
  <si>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</si>
  <si>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</si>
  <si>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</si>
  <si>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</si>
  <si>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</si>
  <si>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</si>
  <si>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</si>
  <si>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</si>
  <si>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</si>
  <si>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</si>
  <si>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</si>
  <si>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</si>
  <si>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</si>
  <si>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</si>
  <si>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</si>
  <si>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</si>
  <si>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</si>
  <si>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</si>
  <si>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</si>
  <si>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</si>
  <si>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</si>
  <si>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</si>
  <si>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</si>
  <si>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</si>
  <si>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</si>
  <si>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</si>
  <si>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</si>
  <si>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</si>
  <si>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</si>
  <si>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</si>
  <si>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</si>
  <si>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</si>
  <si>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</si>
  <si>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</si>
  <si>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</si>
  <si>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</si>
  <si>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</si>
  <si>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</si>
  <si>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</si>
  <si>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</si>
  <si>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</si>
  <si>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</si>
  <si>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</si>
  <si>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</si>
  <si>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</si>
  <si>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</si>
  <si>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</si>
  <si>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</si>
  <si>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</si>
  <si>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</si>
  <si>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</si>
  <si>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</si>
  <si>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</si>
  <si>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</si>
  <si>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</si>
  <si>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</si>
  <si>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</si>
  <si>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</si>
  <si>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</si>
  <si>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</si>
  <si>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</si>
  <si>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</si>
  <si>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</si>
  <si>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</si>
  <si>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</si>
  <si>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</si>
  <si>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</si>
  <si>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</si>
  <si>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</si>
  <si>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</si>
  <si>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</si>
  <si>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</si>
  <si>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</si>
  <si>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</si>
  <si>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</si>
  <si>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</si>
  <si>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</si>
  <si>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</si>
  <si>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</si>
  <si>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</si>
  <si>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</si>
  <si>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</si>
  <si>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</si>
  <si>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</si>
  <si>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</si>
  <si>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</si>
  <si>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</si>
  <si>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</si>
  <si>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</si>
  <si>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</si>
  <si>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</si>
  <si>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</si>
  <si>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</si>
  <si>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</si>
  <si>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</si>
  <si>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</si>
  <si>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</si>
  <si>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</si>
  <si>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</si>
  <si>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</si>
  <si>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</si>
  <si>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</si>
  <si>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</si>
  <si>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</si>
  <si>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</si>
  <si>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</si>
  <si>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</si>
  <si>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</si>
  <si>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</si>
  <si>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</si>
  <si>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</si>
  <si>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</si>
  <si>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</si>
  <si>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</si>
  <si>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</si>
  <si>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</si>
  <si>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</si>
  <si>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</si>
  <si>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</si>
  <si>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</si>
  <si>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</si>
  <si>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</si>
  <si>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</si>
  <si>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</si>
  <si>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</si>
  <si>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</si>
  <si>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</si>
  <si>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</si>
  <si>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</si>
  <si>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</si>
  <si>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</si>
  <si>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</si>
  <si>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</si>
  <si>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</si>
  <si>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</si>
  <si>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</si>
  <si>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</si>
  <si>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</si>
  <si>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</si>
  <si>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</si>
  <si>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</si>
  <si>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</si>
  <si>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</si>
  <si>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</si>
  <si>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</si>
  <si>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</si>
  <si>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</si>
  <si>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</si>
  <si>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</si>
  <si>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</si>
  <si>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</si>
  <si>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</si>
  <si>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</si>
  <si>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</si>
  <si>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</si>
  <si>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</si>
  <si>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</si>
  <si>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</si>
  <si>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</si>
  <si>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</si>
  <si>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</si>
  <si>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</si>
  <si>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</si>
  <si>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</si>
  <si>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</si>
  <si>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</si>
  <si>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</si>
  <si>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</si>
  <si>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</si>
  <si>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</si>
  <si>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</si>
  <si>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</si>
  <si>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</si>
  <si>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</si>
  <si>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</si>
  <si>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</si>
  <si>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</si>
  <si>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</si>
  <si>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</si>
  <si>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</si>
  <si>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</si>
  <si>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</si>
  <si>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</si>
  <si>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</si>
  <si>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</si>
  <si>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</si>
  <si>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</si>
  <si>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</si>
  <si>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</si>
  <si>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</si>
  <si>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</si>
  <si>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</si>
  <si>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</si>
  <si>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</si>
  <si>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</si>
  <si>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</si>
  <si>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</si>
  <si>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</si>
  <si>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</si>
  <si>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</si>
  <si>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</si>
  <si>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</si>
  <si>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</si>
  <si>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</si>
  <si>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</si>
  <si>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</si>
  <si>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</si>
  <si>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</si>
  <si>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</si>
  <si>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</si>
  <si>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</si>
  <si>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</si>
  <si>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</si>
  <si>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</si>
  <si>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</si>
  <si>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</si>
  <si>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</si>
  <si>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</si>
  <si>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</si>
  <si>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</si>
  <si>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</si>
  <si>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</si>
  <si>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</si>
  <si>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</si>
  <si>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</si>
  <si>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</si>
  <si>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</si>
  <si>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</si>
  <si>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</si>
  <si>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</si>
  <si>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</si>
  <si>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</si>
  <si>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</si>
  <si>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</si>
  <si>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</si>
  <si>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</si>
  <si>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</si>
  <si>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</si>
  <si>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</si>
  <si>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</si>
  <si>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</si>
  <si>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</si>
  <si>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</si>
  <si>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</si>
  <si>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</si>
  <si>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</si>
  <si>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</si>
  <si>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</si>
  <si>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</si>
  <si>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</si>
  <si>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</si>
  <si>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</si>
  <si>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</si>
  <si>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</si>
  <si>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</si>
  <si>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</si>
  <si>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</si>
  <si>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</si>
  <si>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</si>
  <si>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</si>
  <si>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</si>
  <si>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</si>
  <si>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</si>
  <si>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</si>
  <si>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</si>
  <si>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</si>
  <si>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</si>
  <si>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</si>
  <si>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</si>
  <si>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</si>
  <si>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</si>
  <si>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</si>
  <si>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</si>
  <si>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</si>
  <si>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</si>
  <si>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</si>
  <si>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</si>
  <si>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</si>
  <si>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</si>
  <si>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</si>
  <si>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</si>
  <si>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</si>
  <si>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</si>
  <si>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</si>
  <si>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</si>
  <si>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</si>
  <si>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</si>
  <si>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</si>
  <si>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</si>
  <si>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</si>
  <si>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</si>
  <si>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</si>
  <si>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</si>
  <si>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</si>
  <si>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</si>
  <si>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</si>
  <si>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</si>
  <si>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</si>
  <si>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</si>
  <si>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</si>
  <si>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</si>
  <si>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</si>
  <si>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</si>
  <si>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</si>
  <si>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</si>
  <si>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</si>
  <si>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</si>
  <si>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</si>
  <si>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</si>
  <si>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</si>
  <si>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</si>
  <si>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</si>
  <si>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</si>
  <si>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</si>
  <si>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</si>
  <si>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</si>
  <si>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</si>
  <si>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</si>
  <si>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</si>
  <si>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</si>
  <si>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</si>
  <si>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</si>
  <si>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</si>
  <si>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</si>
  <si>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</si>
  <si>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</si>
  <si>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</si>
  <si>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</si>
  <si>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</si>
  <si>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</si>
  <si>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</si>
  <si>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</si>
  <si>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</si>
  <si>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</si>
  <si>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</si>
  <si>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</si>
  <si>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</si>
  <si>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</si>
  <si>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</si>
  <si>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</si>
  <si>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</si>
  <si>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</si>
  <si>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</si>
  <si>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</si>
  <si>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</si>
  <si>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</si>
  <si>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</si>
  <si>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</si>
  <si>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</si>
  <si>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</si>
  <si>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</si>
  <si>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</si>
  <si>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</si>
  <si>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</si>
  <si>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</si>
  <si>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</si>
  <si>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</si>
  <si>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</si>
  <si>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</si>
  <si>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</si>
  <si>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</si>
  <si>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</si>
  <si>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</si>
  <si>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</si>
  <si>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</si>
  <si>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</si>
  <si>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</si>
  <si>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</si>
  <si>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</si>
  <si>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</si>
  <si>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</si>
  <si>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</si>
  <si>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</si>
  <si>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</si>
  <si>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</si>
  <si>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</si>
  <si>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</si>
  <si>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</si>
  <si>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</si>
  <si>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</si>
  <si>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</si>
  <si>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</si>
  <si>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</si>
  <si>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</si>
  <si>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</si>
  <si>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</si>
  <si>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</si>
  <si>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</si>
  <si>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</si>
  <si>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</si>
  <si>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</si>
  <si>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</si>
  <si>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</si>
  <si>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</si>
  <si>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</si>
  <si>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</si>
  <si>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</si>
  <si>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</si>
  <si>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</si>
  <si>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</si>
  <si>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</si>
  <si>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</si>
  <si>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</si>
  <si>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</si>
  <si>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</si>
  <si>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</si>
  <si>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</si>
  <si>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</si>
  <si>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</si>
  <si>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</si>
  <si>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</si>
  <si>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</si>
  <si>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</si>
  <si>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</si>
  <si>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</si>
  <si>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</si>
  <si>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</si>
  <si>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</si>
  <si>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</si>
  <si>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</si>
  <si>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</si>
  <si>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</si>
  <si>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</si>
  <si>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</si>
  <si>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</si>
  <si>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</si>
  <si>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</si>
  <si>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</si>
  <si>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</si>
  <si>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</si>
  <si>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</si>
  <si>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</si>
  <si>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</si>
  <si>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</si>
  <si>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</si>
  <si>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</si>
  <si>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</si>
  <si>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</si>
  <si>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</si>
  <si>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</si>
  <si>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</si>
  <si>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</si>
  <si>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</si>
  <si>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</si>
  <si>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</si>
  <si>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</si>
  <si>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</si>
  <si>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</si>
  <si>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</si>
  <si>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</si>
  <si>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</si>
  <si>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</si>
  <si>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</si>
  <si>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</si>
  <si>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</si>
  <si>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</si>
  <si>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</si>
  <si>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</si>
  <si>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</si>
  <si>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</si>
  <si>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</si>
  <si>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</si>
  <si>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</si>
  <si>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</si>
  <si>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</si>
  <si>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</si>
  <si>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</si>
  <si>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</si>
  <si>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</si>
  <si>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</si>
  <si>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</si>
  <si>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</si>
  <si>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</si>
  <si>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</si>
  <si>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</si>
  <si>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</si>
  <si>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</si>
  <si>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</si>
  <si>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</si>
  <si>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</si>
  <si>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</si>
  <si>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</si>
  <si>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</si>
  <si>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</si>
  <si>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</si>
  <si>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</si>
  <si>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</si>
  <si>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</si>
  <si>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</si>
  <si>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</si>
  <si>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</si>
  <si>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</si>
  <si>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</si>
  <si>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</si>
  <si>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</si>
  <si>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</si>
  <si>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</si>
  <si>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</si>
  <si>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</si>
  <si>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</si>
  <si>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</si>
  <si>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</si>
  <si>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</si>
  <si>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</si>
  <si>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</si>
  <si>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</si>
  <si>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</si>
  <si>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</si>
  <si>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</si>
  <si>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</si>
  <si>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</si>
  <si>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</si>
  <si>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</si>
  <si>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</si>
  <si>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</si>
  <si>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</si>
  <si>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</si>
  <si>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</si>
  <si>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</si>
  <si>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</si>
  <si>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</si>
  <si>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</si>
  <si>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</si>
  <si>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</si>
  <si>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</si>
  <si>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</si>
  <si>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</si>
  <si>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</si>
  <si>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</si>
  <si>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</si>
  <si>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</si>
  <si>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</si>
  <si>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</si>
  <si>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</si>
  <si>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</si>
  <si>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</si>
  <si>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</si>
  <si>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</si>
  <si>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</si>
  <si>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</si>
  <si>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</si>
  <si>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</si>
  <si>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</si>
  <si>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</si>
  <si>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</si>
  <si>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</si>
  <si>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</si>
  <si>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</si>
  <si>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</si>
  <si>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</si>
  <si>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</si>
  <si>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</si>
  <si>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</si>
  <si>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</si>
  <si>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</si>
  <si>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</si>
  <si>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</si>
  <si>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</si>
  <si>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</si>
  <si>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</si>
  <si>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</si>
  <si>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</si>
  <si>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</si>
  <si>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</si>
  <si>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</si>
  <si>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</si>
  <si>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</si>
  <si>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</si>
  <si>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</si>
  <si>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</si>
  <si>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</si>
  <si>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</si>
  <si>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</si>
  <si>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</si>
  <si>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</si>
  <si>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</si>
  <si>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</si>
  <si>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</si>
  <si>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</si>
  <si>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</si>
  <si>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</si>
  <si>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</si>
  <si>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</si>
  <si>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</si>
  <si>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</si>
  <si>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</si>
  <si>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</si>
  <si>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</si>
  <si>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</si>
  <si>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</si>
  <si>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</si>
  <si>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</si>
  <si>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</si>
  <si>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</si>
  <si>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</si>
  <si>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</si>
  <si>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</si>
  <si>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</si>
  <si>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</si>
  <si>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</si>
  <si>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</si>
  <si>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</si>
  <si>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</si>
  <si>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</si>
  <si>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</si>
  <si>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</si>
  <si>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</si>
  <si>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</si>
  <si>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</si>
  <si>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</si>
  <si>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</si>
  <si>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</si>
  <si>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</si>
  <si>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</si>
  <si>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</si>
  <si>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</si>
  <si>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</si>
  <si>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</si>
  <si>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</si>
  <si>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</si>
  <si>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</si>
  <si>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</si>
  <si>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</si>
  <si>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</si>
  <si>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</si>
  <si>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</si>
  <si>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</si>
  <si>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</si>
  <si>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</si>
  <si>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</si>
  <si>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</si>
  <si>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</si>
  <si>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</si>
  <si>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</si>
  <si>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</si>
  <si>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</si>
  <si>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</si>
  <si>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</si>
  <si>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</si>
  <si>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</si>
  <si>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</si>
  <si>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</si>
  <si>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</si>
  <si>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</si>
  <si>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</si>
  <si>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</si>
  <si>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</si>
  <si>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</si>
  <si>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</si>
  <si>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</si>
  <si>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</si>
  <si>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</si>
  <si>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</si>
  <si>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</si>
  <si>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</si>
  <si>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</si>
  <si>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</si>
  <si>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</si>
  <si>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</si>
  <si>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</si>
  <si>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</si>
  <si>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</si>
  <si>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</si>
  <si>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</si>
  <si>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</si>
  <si>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</si>
  <si>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</si>
  <si>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</si>
  <si>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</si>
  <si>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</si>
  <si>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</si>
  <si>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</si>
  <si>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</si>
  <si>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</si>
  <si>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</si>
  <si>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</si>
  <si>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</si>
  <si>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</si>
  <si>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</si>
  <si>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</si>
  <si>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</si>
  <si>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</si>
  <si>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</si>
  <si>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</si>
  <si>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</si>
  <si>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</si>
  <si>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</si>
  <si>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</si>
  <si>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</si>
  <si>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</si>
  <si>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</si>
  <si>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</si>
  <si>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</si>
  <si>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</si>
  <si>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</si>
  <si>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</si>
  <si>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</si>
  <si>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</si>
  <si>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</si>
  <si>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</si>
  <si>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</si>
  <si>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</si>
  <si>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</si>
  <si>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</si>
  <si>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</si>
  <si>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</si>
  <si>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</si>
  <si>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</si>
  <si>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</si>
  <si>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</si>
  <si>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</si>
  <si>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</si>
  <si>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</si>
  <si>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</si>
  <si>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</si>
  <si>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</si>
  <si>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</si>
  <si>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</si>
  <si>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</si>
  <si>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</si>
  <si>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</si>
  <si>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</si>
  <si>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</si>
  <si>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</si>
  <si>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</si>
  <si>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</si>
  <si>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</si>
  <si>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</si>
  <si>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</si>
  <si>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</si>
  <si>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</si>
  <si>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</si>
  <si>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</si>
  <si>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</si>
  <si>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</si>
  <si>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</si>
  <si>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</si>
  <si>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</si>
  <si>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</si>
  <si>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</si>
  <si>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</si>
  <si>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</si>
  <si>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</si>
  <si>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</si>
  <si>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</si>
  <si>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</si>
  <si>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</si>
  <si>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</si>
  <si>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</si>
  <si>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</si>
  <si>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</si>
  <si>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</si>
  <si>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</si>
  <si>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</si>
  <si>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</si>
  <si>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</si>
  <si>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</si>
  <si>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</si>
  <si>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</si>
  <si>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</si>
  <si>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</si>
  <si>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</si>
  <si>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</si>
  <si>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</si>
  <si>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</si>
  <si>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</si>
  <si>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</si>
  <si>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</si>
  <si>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</si>
  <si>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</si>
  <si>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</si>
  <si>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</si>
  <si>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</si>
  <si>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</si>
  <si>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</si>
  <si>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</si>
  <si>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</si>
  <si>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</si>
  <si>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</si>
  <si>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</si>
  <si>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</si>
  <si>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</si>
  <si>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</si>
  <si>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</si>
  <si>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</si>
  <si>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</si>
  <si>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</si>
  <si>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</si>
  <si>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</si>
  <si>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</si>
  <si>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</si>
  <si>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</si>
  <si>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</si>
  <si>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</si>
  <si>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</si>
  <si>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</si>
  <si>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</si>
  <si>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</si>
  <si>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</si>
  <si>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</si>
  <si>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</si>
  <si>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</si>
  <si>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</si>
  <si>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</si>
  <si>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</si>
  <si>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</si>
  <si>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</si>
  <si>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</si>
  <si>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</si>
  <si>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</si>
  <si>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</si>
  <si>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</si>
  <si>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</si>
  <si>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</si>
  <si>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</si>
  <si>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</si>
  <si>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</si>
  <si>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</si>
  <si>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</si>
  <si>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</si>
  <si>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</si>
  <si>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</si>
  <si>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</si>
  <si>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</si>
  <si>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</si>
  <si>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</si>
  <si>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</si>
  <si>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</si>
  <si>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</si>
  <si>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</si>
  <si>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</si>
  <si>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</si>
  <si>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</si>
  <si>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</si>
  <si>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</si>
  <si>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</si>
  <si>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</si>
  <si>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</si>
  <si>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</si>
  <si>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</si>
  <si>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</si>
  <si>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</si>
  <si>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</si>
  <si>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</si>
  <si>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</si>
  <si>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</si>
  <si>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</si>
  <si>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</si>
  <si>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</si>
  <si>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</si>
  <si>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</si>
  <si>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</si>
  <si>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</si>
  <si>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</si>
  <si>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</si>
  <si>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</si>
  <si>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</si>
  <si>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</si>
  <si>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</si>
  <si>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</si>
  <si>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</si>
  <si>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</si>
  <si>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</si>
  <si>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</si>
  <si>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</si>
  <si>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</si>
  <si>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</si>
  <si>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</si>
  <si>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</si>
  <si>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</si>
  <si>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</si>
  <si>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</si>
  <si>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</si>
  <si>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</si>
  <si>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</si>
  <si>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</si>
  <si>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</si>
  <si>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</si>
  <si>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</si>
  <si>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</si>
  <si>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</si>
  <si>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</si>
  <si>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</si>
  <si>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</si>
  <si>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</si>
  <si>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</si>
  <si>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</si>
  <si>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</si>
  <si>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</si>
  <si>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</si>
  <si>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</si>
  <si>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</si>
  <si>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</si>
  <si>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</si>
  <si>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</si>
  <si>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</si>
  <si>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</si>
  <si>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</si>
  <si>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</si>
  <si>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</si>
  <si>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</si>
  <si>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</si>
  <si>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</si>
  <si>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</si>
  <si>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</si>
  <si>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</si>
  <si>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</si>
  <si>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</si>
  <si>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</si>
  <si>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</si>
  <si>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</si>
  <si>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</si>
  <si>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</si>
  <si>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</si>
  <si>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</si>
  <si>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</si>
  <si>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</si>
  <si>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</si>
  <si>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</si>
  <si>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</si>
  <si>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</si>
  <si>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</si>
  <si>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</si>
  <si>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</si>
  <si>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</si>
  <si>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</si>
  <si>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</si>
  <si>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</si>
  <si>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</si>
  <si>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</si>
  <si>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</si>
  <si>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</si>
  <si>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</si>
  <si>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</si>
  <si>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</si>
  <si>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</si>
  <si>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</si>
  <si>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</si>
  <si>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</si>
  <si>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</si>
  <si>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</si>
  <si>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</si>
  <si>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</si>
  <si>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</si>
  <si>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</si>
  <si>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</si>
  <si>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</si>
  <si>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</si>
  <si>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</si>
  <si>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</si>
  <si>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</si>
  <si>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</si>
  <si>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</si>
  <si>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</si>
  <si>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</si>
  <si>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</si>
  <si>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</si>
  <si>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</si>
  <si>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</si>
  <si>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</si>
  <si>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</si>
  <si>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</si>
  <si>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</si>
  <si>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</si>
  <si>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</si>
  <si>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</si>
  <si>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</si>
  <si>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</si>
  <si>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</si>
  <si>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</si>
  <si>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</si>
  <si>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</si>
  <si>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</si>
  <si>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</si>
  <si>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</si>
  <si>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</si>
  <si>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</si>
  <si>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</si>
  <si>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</si>
  <si>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</si>
  <si>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</si>
  <si>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</si>
  <si>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</si>
  <si>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</si>
  <si>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</si>
  <si>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</si>
  <si>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</si>
  <si>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</si>
  <si>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</si>
  <si>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</si>
  <si>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</si>
  <si>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</si>
  <si>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</si>
  <si>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</si>
  <si>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</si>
  <si>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</si>
  <si>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</si>
  <si>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</si>
  <si>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</si>
  <si>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</si>
  <si>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</si>
  <si>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</si>
  <si>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</si>
  <si>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</si>
  <si>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</si>
  <si>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</si>
  <si>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</si>
  <si>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</si>
  <si>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</si>
  <si>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</si>
  <si>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</si>
  <si>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</si>
  <si>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</si>
  <si>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</si>
  <si>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</si>
  <si>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</si>
  <si>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</si>
  <si>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</si>
  <si>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</si>
  <si>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</si>
  <si>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</si>
  <si>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</si>
  <si>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</si>
  <si>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</si>
  <si>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</si>
  <si>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</si>
  <si>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</si>
  <si>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</si>
  <si>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</si>
  <si>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</si>
  <si>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</si>
  <si>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</si>
  <si>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</si>
  <si>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</si>
  <si>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</si>
  <si>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</si>
  <si>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</si>
  <si>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</si>
  <si>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</si>
  <si>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</si>
  <si>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</si>
  <si>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</si>
  <si>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</si>
  <si>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</si>
  <si>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</si>
  <si>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</si>
  <si>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</si>
  <si>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</si>
  <si>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</si>
  <si>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</si>
  <si>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</si>
  <si>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</si>
  <si>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</si>
  <si>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</si>
  <si>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</si>
  <si>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</si>
  <si>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</si>
  <si>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</si>
  <si>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</si>
  <si>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</si>
  <si>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</si>
  <si>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</si>
  <si>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</si>
  <si>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</si>
  <si>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</si>
  <si>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</si>
  <si>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</si>
  <si>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</si>
  <si>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</si>
  <si>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</si>
  <si>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</si>
  <si>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</si>
  <si>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</si>
  <si>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</si>
  <si>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</si>
  <si>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</si>
  <si>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</si>
  <si>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</si>
  <si>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</si>
  <si>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</si>
  <si>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</si>
  <si>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</si>
  <si>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</si>
  <si>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</si>
  <si>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</si>
  <si>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</si>
  <si>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</si>
  <si>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</si>
  <si>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</si>
  <si>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</si>
  <si>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</si>
  <si>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</si>
  <si>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</si>
  <si>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</si>
  <si>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</si>
  <si>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</si>
  <si>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</si>
  <si>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</si>
  <si>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</si>
  <si>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</si>
  <si>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</si>
  <si>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</si>
  <si>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</si>
  <si>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</si>
  <si>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</si>
  <si>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</si>
  <si>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</si>
  <si>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</si>
  <si>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</si>
  <si>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</si>
  <si>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</si>
  <si>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</si>
  <si>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</si>
  <si>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</si>
  <si>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</si>
  <si>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</si>
  <si>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</si>
  <si>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</si>
  <si>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</si>
  <si>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</si>
  <si>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</si>
  <si>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</si>
  <si>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</si>
  <si>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</si>
  <si>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</si>
  <si>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</si>
  <si>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</si>
  <si>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</si>
  <si>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</si>
  <si>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</si>
  <si>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</si>
  <si>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</si>
  <si>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</si>
  <si>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</si>
  <si>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</si>
  <si>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</si>
  <si>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</si>
  <si>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</si>
  <si>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</si>
  <si>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</si>
  <si>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</si>
  <si>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</si>
  <si>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</si>
  <si>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</si>
  <si>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</si>
  <si>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</si>
  <si>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</si>
  <si>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</si>
  <si>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</si>
  <si>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</si>
  <si>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</si>
  <si>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</si>
  <si>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</si>
  <si>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</si>
  <si>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</si>
  <si>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</si>
  <si>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</si>
  <si>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</si>
  <si>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</si>
  <si>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</si>
  <si>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</si>
  <si>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</si>
  <si>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</si>
  <si>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</si>
  <si>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</si>
  <si>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</si>
  <si>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</si>
  <si>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</si>
  <si>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</si>
  <si>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</si>
  <si>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</si>
  <si>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</si>
  <si>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</si>
  <si>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</si>
  <si>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</si>
  <si>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</si>
  <si>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</si>
  <si>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</si>
  <si>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</si>
  <si>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</si>
  <si>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</si>
  <si>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</si>
  <si>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</si>
  <si>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</si>
  <si>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</si>
  <si>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</si>
  <si>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</si>
  <si>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</si>
  <si>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</si>
  <si>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</si>
  <si>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</si>
  <si>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</si>
  <si>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</si>
  <si>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</si>
  <si>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</si>
  <si>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</si>
  <si>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</si>
  <si>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</si>
  <si>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</si>
  <si>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</si>
  <si>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</si>
  <si>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</si>
  <si>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</si>
  <si>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</si>
  <si>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</si>
  <si>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</si>
  <si>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</si>
  <si>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</si>
  <si>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</si>
  <si>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</si>
  <si>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</si>
  <si>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</si>
  <si>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</si>
  <si>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</si>
  <si>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</si>
  <si>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</si>
  <si>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</si>
  <si>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</si>
  <si>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</si>
  <si>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</si>
  <si>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</si>
  <si>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</si>
  <si>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</si>
  <si>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</si>
  <si>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</si>
  <si>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</si>
  <si>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</si>
  <si>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</si>
  <si>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</si>
  <si>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</si>
  <si>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</si>
  <si>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</si>
  <si>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</si>
  <si>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</si>
  <si>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</si>
  <si>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</si>
  <si>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</si>
  <si>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</si>
  <si>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</si>
  <si>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</si>
  <si>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</si>
  <si>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</si>
  <si>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</si>
  <si>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</si>
  <si>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</si>
  <si>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</si>
  <si>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</si>
  <si>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</si>
  <si>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</si>
  <si>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</si>
  <si>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</si>
  <si>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</si>
  <si>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</si>
  <si>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</si>
  <si>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</si>
  <si>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</si>
  <si>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</si>
  <si>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</si>
  <si>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</si>
  <si>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</si>
  <si>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</si>
  <si>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</si>
  <si>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</si>
  <si>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</si>
  <si>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</si>
  <si>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</si>
  <si>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</si>
  <si>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</si>
  <si>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</si>
  <si>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</si>
  <si>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</si>
  <si>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</si>
  <si>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</si>
  <si>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</si>
  <si>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</si>
  <si>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</si>
  <si>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</si>
  <si>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</si>
  <si>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</si>
  <si>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</si>
  <si>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</si>
  <si>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</si>
  <si>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</si>
  <si>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</si>
  <si>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</si>
  <si>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</si>
  <si>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</si>
  <si>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</si>
  <si>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</si>
  <si>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</si>
  <si>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</si>
  <si>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</si>
  <si>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</si>
  <si>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</si>
  <si>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</si>
  <si>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</si>
  <si>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</si>
  <si>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</si>
  <si>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</si>
  <si>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</si>
  <si>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</si>
  <si>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</si>
  <si>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</si>
  <si>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</si>
  <si>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</si>
  <si>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</si>
  <si>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</si>
  <si>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</si>
  <si>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</si>
  <si>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</si>
  <si>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</si>
  <si>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</si>
  <si>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</si>
  <si>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</si>
  <si>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</si>
  <si>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</si>
  <si>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</si>
  <si>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</si>
  <si>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</si>
  <si>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</si>
  <si>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</si>
  <si>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</si>
  <si>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</si>
  <si>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</si>
  <si>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</si>
  <si>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</si>
  <si>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</si>
  <si>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</si>
  <si>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</si>
  <si>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</si>
  <si>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</si>
  <si>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</si>
  <si>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</si>
  <si>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</si>
  <si>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</si>
  <si>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</si>
  <si>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</si>
  <si>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</si>
  <si>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</si>
  <si>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</si>
  <si>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</si>
  <si>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</si>
  <si>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</si>
  <si>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</si>
  <si>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</si>
  <si>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</si>
  <si>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</si>
  <si>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</si>
  <si>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</si>
  <si>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</si>
  <si>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</si>
  <si>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</si>
  <si>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</si>
  <si>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</si>
  <si>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</si>
  <si>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</si>
  <si>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</si>
  <si>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</si>
  <si>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</si>
  <si>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</si>
  <si>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</si>
  <si>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</si>
  <si>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</si>
  <si>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</si>
  <si>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</si>
  <si>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</si>
  <si>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</si>
  <si>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</si>
  <si>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</si>
  <si>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</si>
  <si>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</si>
  <si>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</si>
  <si>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</si>
  <si>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</si>
  <si>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</si>
  <si>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</si>
  <si>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</si>
  <si>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</si>
  <si>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</si>
  <si>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</si>
  <si>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</si>
  <si>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</si>
  <si>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</si>
  <si>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</si>
  <si>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</si>
  <si>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</si>
  <si>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</si>
  <si>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</si>
  <si>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</si>
  <si>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</si>
  <si>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</si>
  <si>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</si>
  <si>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</si>
  <si>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</si>
  <si>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</si>
  <si>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</si>
  <si>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</si>
  <si>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</si>
  <si>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</si>
  <si>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</si>
  <si>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</si>
  <si>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</si>
  <si>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</si>
  <si>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</si>
  <si>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</si>
  <si>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</si>
  <si>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</si>
  <si>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</si>
  <si>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</si>
  <si>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</si>
  <si>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</si>
  <si>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</si>
  <si>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</si>
  <si>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</si>
  <si>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</si>
  <si>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</si>
  <si>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</si>
  <si>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</si>
  <si>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</si>
  <si>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</si>
  <si>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</si>
  <si>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</si>
  <si>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</si>
  <si>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</si>
  <si>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</si>
  <si>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</si>
  <si>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</si>
  <si>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</si>
  <si>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</si>
  <si>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</si>
  <si>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</si>
  <si>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</si>
  <si>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</si>
  <si>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</si>
  <si>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</si>
  <si>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</si>
  <si>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</si>
  <si>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</si>
  <si>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</si>
  <si>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</si>
  <si>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</si>
  <si>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</si>
  <si>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</si>
  <si>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</si>
  <si>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</si>
  <si>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</si>
  <si>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</si>
  <si>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</si>
  <si>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</si>
  <si>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</si>
  <si>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</si>
  <si>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</si>
  <si>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</si>
  <si>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</si>
  <si>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</si>
  <si>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</si>
  <si>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</si>
  <si>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</si>
  <si>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</si>
  <si>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</si>
  <si>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</si>
  <si>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</si>
  <si>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</si>
  <si>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</si>
  <si>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</si>
  <si>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</si>
  <si>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</si>
  <si>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</si>
  <si>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</si>
  <si>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</si>
  <si>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</si>
  <si>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</si>
  <si>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</si>
  <si>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</si>
  <si>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</si>
  <si>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</si>
  <si>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</si>
  <si>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</si>
  <si>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</si>
  <si>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</si>
  <si>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</si>
  <si>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</si>
  <si>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</si>
  <si>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</si>
  <si>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</si>
  <si>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</si>
  <si>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</si>
  <si>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</si>
  <si>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</si>
  <si>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</si>
  <si>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</si>
  <si>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</si>
  <si>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</si>
  <si>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</si>
  <si>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</si>
  <si>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</si>
  <si>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</si>
  <si>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</si>
  <si>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</si>
  <si>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</si>
  <si>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</si>
  <si>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</si>
  <si>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</si>
  <si>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</si>
  <si>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</si>
  <si>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</si>
  <si>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</si>
  <si>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</si>
  <si>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</si>
  <si>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</si>
  <si>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</si>
  <si>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</si>
  <si>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</si>
  <si>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</si>
  <si>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</si>
  <si>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</si>
  <si>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</si>
  <si>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</si>
  <si>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</si>
  <si>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</si>
  <si>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</si>
  <si>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</si>
  <si>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</si>
  <si>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</si>
  <si>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</si>
  <si>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</si>
  <si>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</si>
  <si>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</si>
  <si>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</si>
  <si>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</si>
  <si>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</si>
  <si>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</si>
  <si>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</si>
  <si>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</si>
  <si>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</si>
  <si>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</si>
  <si>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</si>
  <si>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</si>
  <si>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</si>
  <si>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</si>
  <si>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</si>
  <si>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</si>
  <si>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</si>
  <si>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</si>
  <si>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</si>
  <si>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</si>
  <si>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</si>
  <si>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</si>
  <si>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</si>
  <si>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</si>
  <si>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</si>
  <si>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</si>
  <si>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</si>
  <si>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</si>
  <si>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</si>
  <si>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</si>
  <si>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</si>
  <si>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</si>
  <si>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</si>
  <si>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</si>
  <si>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</si>
  <si>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</si>
  <si>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</si>
  <si>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</si>
  <si>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</si>
  <si>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</si>
  <si>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</si>
  <si>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</si>
  <si>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</si>
  <si>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</si>
  <si>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</si>
  <si>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</si>
  <si>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</si>
  <si>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</si>
  <si>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</si>
  <si>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</si>
  <si>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</si>
  <si>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</si>
  <si>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</si>
  <si>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</si>
  <si>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</si>
  <si>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</si>
  <si>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</si>
  <si>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</si>
  <si>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</si>
  <si>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</si>
  <si>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</si>
  <si>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</si>
  <si>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</si>
  <si>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</si>
  <si>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</si>
  <si>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</si>
  <si>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</si>
  <si>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</si>
  <si>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</si>
  <si>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</si>
  <si>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</si>
  <si>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</si>
  <si>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</si>
  <si>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</si>
  <si>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</si>
  <si>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</si>
  <si>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</si>
  <si>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</si>
  <si>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</si>
  <si>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</si>
  <si>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</si>
  <si>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</si>
  <si>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</si>
  <si>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</si>
  <si>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</si>
  <si>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</si>
  <si>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</si>
  <si>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</si>
  <si>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</si>
  <si>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</si>
  <si>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</si>
  <si>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</si>
  <si>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</si>
  <si>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</si>
  <si>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</si>
  <si>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</si>
  <si>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</si>
  <si>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</si>
  <si>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</si>
  <si>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</si>
  <si>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</si>
  <si>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</si>
  <si>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</si>
  <si>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</si>
  <si>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</si>
  <si>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</si>
  <si>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</si>
  <si>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</si>
  <si>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</si>
  <si>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</si>
  <si>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</si>
  <si>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</si>
  <si>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</si>
  <si>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</si>
  <si>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</si>
  <si>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</si>
  <si>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</si>
  <si>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</si>
  <si>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</si>
  <si>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</si>
  <si>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</si>
  <si>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</si>
  <si>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</si>
  <si>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</si>
  <si>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</si>
  <si>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</si>
  <si>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</si>
  <si>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</si>
  <si>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</si>
  <si>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</si>
  <si>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</si>
  <si>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</si>
  <si>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</si>
  <si>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</si>
  <si>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</si>
  <si>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</si>
  <si>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</si>
  <si>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</si>
  <si>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</si>
  <si>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</si>
  <si>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</si>
  <si>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</si>
  <si>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</si>
  <si>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</si>
  <si>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</si>
  <si>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</si>
  <si>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</si>
  <si>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</si>
  <si>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</si>
  <si>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</si>
  <si>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</si>
  <si>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</si>
  <si>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</si>
  <si>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</si>
  <si>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</si>
  <si>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</si>
  <si>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</si>
  <si>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</si>
  <si>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</si>
  <si>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</si>
  <si>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</si>
  <si>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</si>
  <si>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</si>
  <si>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</si>
  <si>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</si>
  <si>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</si>
  <si>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</si>
  <si>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</si>
  <si>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</si>
  <si>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</si>
  <si>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</si>
  <si>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</si>
  <si>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</si>
  <si>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</si>
  <si>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</si>
  <si>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</si>
  <si>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</si>
  <si>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</si>
  <si>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</si>
  <si>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</si>
  <si>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</si>
  <si>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</si>
  <si>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</si>
  <si>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</si>
  <si>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</si>
  <si>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</si>
  <si>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</si>
  <si>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</si>
  <si>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</si>
  <si>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</si>
  <si>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</si>
  <si>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</si>
  <si>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</si>
  <si>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</si>
  <si>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</si>
  <si>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</si>
  <si>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</si>
  <si>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</si>
  <si>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</si>
  <si>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</si>
  <si>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</si>
  <si>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</si>
  <si>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</si>
  <si>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</si>
  <si>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</si>
  <si>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</si>
  <si>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</si>
  <si>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</si>
  <si>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</si>
  <si>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</si>
  <si>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</si>
  <si>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</si>
  <si>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</si>
  <si>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</si>
  <si>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</si>
  <si>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</si>
  <si>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</si>
  <si>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</si>
  <si>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</si>
  <si>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</si>
  <si>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</si>
  <si>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</si>
  <si>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</si>
  <si>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</si>
  <si>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</si>
  <si>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</si>
  <si>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</si>
  <si>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</si>
  <si>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</si>
  <si>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</si>
  <si>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</si>
  <si>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</si>
  <si>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</si>
  <si>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</si>
  <si>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</si>
  <si>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</si>
  <si>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</si>
  <si>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</si>
  <si>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</si>
  <si>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</si>
  <si>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</si>
  <si>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</si>
  <si>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</si>
  <si>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</si>
  <si>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</si>
  <si>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</si>
  <si>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</si>
  <si>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</si>
  <si>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</si>
  <si>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</si>
  <si>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</si>
  <si>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</si>
  <si>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</si>
  <si>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</si>
  <si>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</si>
  <si>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</si>
  <si>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</si>
  <si>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</si>
  <si>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</si>
  <si>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</si>
  <si>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</si>
  <si>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</si>
  <si>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</si>
  <si>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</si>
  <si>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</si>
  <si>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</si>
  <si>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</si>
  <si>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</si>
  <si>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</si>
  <si>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</si>
  <si>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</si>
  <si>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</si>
  <si>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</si>
  <si>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</si>
  <si>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</si>
  <si>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</si>
  <si>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</si>
  <si>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</si>
  <si>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</si>
  <si>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</si>
  <si>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</si>
  <si>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</si>
  <si>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</si>
  <si>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</si>
  <si>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</si>
  <si>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</si>
  <si>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</si>
  <si>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</si>
  <si>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</si>
  <si>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</si>
  <si>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</si>
  <si>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</si>
  <si>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</si>
  <si>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</si>
  <si>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</si>
  <si>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</si>
  <si>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</si>
  <si>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</si>
  <si>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</si>
  <si>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</si>
  <si>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</si>
  <si>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</si>
  <si>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</si>
  <si>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</si>
  <si>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</si>
  <si>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</si>
  <si>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</si>
  <si>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</si>
  <si>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</si>
  <si>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</si>
  <si>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</si>
  <si>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</si>
  <si>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</si>
  <si>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</si>
  <si>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</si>
  <si>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</si>
  <si>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</si>
  <si>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</si>
  <si>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</si>
  <si>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</si>
  <si>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</si>
  <si>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</si>
  <si>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</si>
  <si>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</si>
  <si>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</si>
  <si>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</si>
  <si>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</si>
  <si>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</si>
  <si>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</si>
  <si>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</si>
  <si>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</si>
  <si>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</si>
  <si>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</si>
  <si>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</si>
  <si>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</si>
  <si>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</si>
  <si>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</si>
  <si>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</si>
  <si>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</si>
  <si>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</si>
  <si>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</si>
  <si>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</si>
  <si>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</si>
  <si>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</si>
  <si>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</si>
  <si>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</si>
  <si>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</si>
  <si>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</si>
  <si>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</si>
  <si>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</si>
  <si>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</si>
  <si>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</si>
  <si>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</si>
  <si>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</si>
  <si>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</si>
  <si>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</si>
  <si>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</si>
  <si>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</si>
  <si>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</si>
  <si>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</si>
  <si>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</si>
  <si>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</si>
  <si>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</si>
  <si>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</si>
  <si>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</si>
  <si>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</si>
  <si>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</si>
  <si>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</si>
  <si>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</si>
  <si>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</si>
  <si>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</si>
  <si>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</si>
  <si>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</si>
  <si>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</si>
  <si>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</si>
  <si>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</si>
  <si>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</si>
  <si>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</si>
  <si>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</si>
  <si>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</si>
  <si>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</si>
  <si>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</si>
  <si>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</si>
  <si>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</si>
  <si>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</si>
  <si>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</si>
  <si>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</si>
  <si>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</si>
  <si>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</si>
  <si>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</si>
  <si>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</si>
  <si>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</si>
  <si>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</si>
  <si>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</si>
  <si>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</si>
  <si>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</si>
  <si>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</si>
  <si>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</si>
  <si>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</si>
  <si>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</si>
  <si>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</si>
  <si>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</si>
  <si>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</si>
  <si>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</si>
  <si>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</si>
  <si>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</si>
  <si>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</si>
  <si>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</si>
  <si>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</si>
  <si>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</si>
  <si>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</si>
  <si>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</si>
  <si>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</si>
  <si>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</si>
  <si>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</si>
  <si>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</si>
  <si>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</si>
  <si>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</si>
  <si>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</si>
  <si>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</si>
  <si>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</si>
  <si>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</si>
  <si>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</si>
  <si>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</si>
  <si>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</si>
  <si>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</si>
  <si>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</si>
  <si>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</si>
  <si>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</si>
  <si>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</si>
  <si>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</si>
  <si>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</si>
  <si>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</si>
  <si>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</si>
  <si>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</si>
  <si>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</si>
  <si>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</si>
  <si>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</si>
  <si>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</si>
  <si>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</si>
  <si>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</si>
  <si>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</si>
  <si>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</si>
  <si>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</si>
  <si>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</si>
  <si>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</si>
  <si>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</si>
  <si>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</si>
  <si>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</si>
  <si>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</si>
  <si>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</si>
  <si>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</si>
  <si>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</si>
  <si>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</si>
  <si>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</si>
  <si>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</si>
  <si>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</si>
  <si>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</si>
  <si>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</si>
  <si>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</si>
  <si>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</si>
  <si>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</si>
  <si>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</si>
  <si>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</si>
  <si>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</si>
  <si>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</si>
  <si>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</si>
  <si>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</si>
  <si>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</si>
  <si>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</si>
  <si>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</si>
  <si>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</si>
  <si>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</si>
  <si>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</si>
  <si>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</si>
  <si>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</si>
  <si>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</si>
  <si>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</si>
  <si>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</si>
  <si>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</si>
  <si>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</si>
  <si>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</si>
  <si>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</si>
  <si>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</si>
  <si>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</si>
  <si>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</si>
  <si>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</si>
  <si>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</si>
  <si>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</si>
  <si>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</si>
  <si>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</si>
  <si>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</si>
  <si>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</si>
  <si>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</si>
  <si>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</si>
  <si>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</si>
  <si>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</si>
  <si>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</si>
  <si>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</si>
  <si>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</si>
  <si>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</si>
  <si>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</si>
  <si>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</si>
  <si>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</si>
  <si>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</si>
  <si>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</si>
  <si>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</si>
  <si>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</si>
  <si>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</si>
  <si>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</si>
  <si>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</si>
  <si>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</si>
  <si>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</si>
  <si>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</si>
  <si>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</si>
  <si>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</si>
  <si>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</si>
  <si>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</si>
  <si>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</si>
  <si>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</si>
  <si>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</si>
  <si>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</si>
  <si>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</si>
  <si>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</si>
  <si>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</si>
  <si>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</si>
  <si>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</si>
  <si>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</si>
  <si>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</si>
  <si>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</si>
  <si>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</si>
  <si>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</si>
  <si>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</si>
  <si>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</si>
  <si>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</si>
  <si>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</si>
  <si>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</si>
  <si>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</si>
  <si>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</si>
  <si>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</si>
  <si>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</si>
  <si>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</si>
  <si>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</si>
  <si>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</si>
  <si>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</si>
  <si>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</si>
  <si>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</si>
  <si>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</si>
  <si>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</si>
  <si>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</si>
  <si>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</si>
  <si>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</si>
  <si>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</si>
  <si>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</si>
  <si>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</si>
  <si>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</si>
  <si>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</si>
  <si>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</si>
  <si>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</si>
  <si>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</si>
  <si>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</si>
  <si>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</si>
  <si>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</si>
  <si>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</si>
  <si>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</si>
  <si>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</si>
  <si>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</si>
  <si>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</si>
  <si>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</si>
  <si>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</si>
  <si>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</si>
  <si>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</si>
  <si>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</si>
  <si>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</si>
  <si>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</si>
  <si>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</si>
  <si>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</si>
  <si>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</si>
  <si>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</si>
  <si>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</si>
  <si>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</si>
  <si>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</si>
  <si>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</si>
  <si>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</si>
  <si>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</si>
  <si>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</si>
  <si>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</si>
  <si>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</si>
  <si>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</si>
  <si>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</si>
  <si>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</si>
  <si>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</si>
  <si>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</si>
  <si>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</si>
  <si>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</si>
  <si>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</si>
  <si>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</si>
  <si>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</si>
  <si>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</si>
  <si>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</si>
  <si>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</si>
  <si>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</si>
  <si>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</si>
  <si>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</si>
  <si>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</si>
  <si>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</si>
  <si>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</si>
  <si>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</si>
  <si>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</si>
  <si>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</si>
  <si>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</si>
  <si>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</si>
  <si>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</si>
  <si>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</si>
  <si>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</si>
  <si>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</si>
  <si>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</si>
  <si>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</si>
  <si>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</si>
  <si>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</si>
  <si>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</si>
  <si>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</si>
  <si>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</si>
  <si>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</si>
  <si>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</si>
  <si>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</si>
  <si>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</si>
  <si>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</si>
  <si>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</si>
  <si>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</si>
  <si>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</si>
  <si>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</si>
  <si>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</si>
  <si>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</si>
  <si>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</si>
  <si>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</si>
  <si>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</si>
  <si>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</si>
  <si>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</si>
  <si>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</si>
  <si>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</si>
  <si>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</si>
  <si>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</si>
  <si>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</si>
  <si>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</si>
  <si>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</si>
  <si>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</si>
  <si>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</si>
  <si>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</si>
  <si>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</si>
  <si>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</si>
  <si>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</si>
  <si>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</si>
  <si>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</si>
  <si>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</si>
  <si>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</si>
  <si>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</si>
  <si>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</si>
  <si>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</si>
  <si>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</si>
  <si>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</si>
  <si>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</si>
  <si>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</si>
  <si>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</si>
  <si>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</si>
  <si>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</si>
  <si>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</si>
  <si>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</si>
  <si>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</si>
  <si>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</si>
  <si>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</si>
  <si>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</si>
  <si>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</si>
  <si>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</si>
  <si>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</si>
  <si>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</si>
  <si>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</si>
  <si>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</si>
  <si>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</si>
  <si>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</si>
  <si>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</si>
  <si>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</si>
  <si>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</si>
  <si>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</si>
  <si>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</si>
  <si>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</si>
  <si>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</si>
  <si>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</si>
  <si>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</si>
  <si>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</si>
  <si>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</si>
  <si>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</si>
  <si>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</si>
  <si>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</si>
  <si>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</si>
  <si>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</si>
  <si>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</si>
  <si>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</si>
  <si>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</si>
  <si>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</si>
  <si>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</si>
  <si>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</si>
  <si>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</si>
  <si>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</si>
  <si>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</si>
  <si>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</si>
  <si>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</si>
  <si>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</si>
  <si>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</si>
  <si>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</si>
  <si>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</si>
  <si>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</si>
  <si>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</si>
  <si>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</si>
  <si>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</si>
  <si>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</si>
  <si>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</si>
  <si>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</si>
  <si>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</si>
  <si>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</si>
  <si>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</si>
  <si>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</si>
  <si>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</si>
  <si>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</si>
  <si>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</si>
  <si>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</si>
  <si>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</si>
  <si>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</si>
  <si>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</si>
  <si>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</si>
  <si>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</si>
  <si>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</si>
  <si>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</si>
  <si>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</si>
  <si>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</si>
  <si>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</si>
  <si>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</si>
  <si>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</si>
  <si>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</si>
  <si>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</si>
  <si>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</si>
  <si>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</si>
  <si>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</si>
  <si>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</si>
  <si>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</si>
  <si>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</si>
  <si>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</si>
  <si>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</si>
  <si>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</si>
  <si>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</si>
  <si>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</si>
  <si>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</si>
  <si>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</si>
  <si>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</si>
  <si>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</si>
  <si>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</si>
  <si>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</si>
  <si>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</si>
  <si>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</si>
  <si>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</si>
  <si>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</si>
  <si>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</si>
  <si>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</si>
  <si>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</si>
  <si>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</si>
  <si>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</si>
  <si>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</si>
  <si>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</si>
  <si>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</si>
  <si>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</si>
  <si>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</si>
  <si>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</si>
  <si>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</si>
  <si>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</si>
  <si>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</si>
  <si>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</si>
  <si>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</si>
  <si>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</si>
  <si>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</si>
  <si>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</si>
  <si>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</si>
  <si>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</si>
  <si>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</si>
  <si>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</si>
  <si>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</si>
  <si>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</si>
  <si>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</si>
  <si>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</si>
  <si>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</si>
  <si>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</si>
  <si>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</si>
  <si>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</si>
  <si>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</si>
  <si>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</si>
  <si>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</si>
  <si>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</si>
  <si>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</si>
  <si>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</si>
  <si>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</si>
  <si>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</si>
  <si>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</si>
  <si>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</si>
  <si>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</si>
  <si>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</si>
  <si>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</si>
  <si>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</si>
  <si>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</si>
  <si>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</si>
  <si>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</si>
  <si>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</si>
  <si>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</si>
  <si>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</si>
  <si>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</si>
  <si>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</si>
  <si>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</si>
  <si>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</si>
  <si>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</si>
  <si>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</si>
  <si>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</si>
  <si>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</si>
  <si>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</si>
  <si>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</si>
  <si>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</si>
  <si>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</si>
  <si>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</si>
  <si>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</si>
  <si>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</si>
  <si>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</si>
  <si>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</si>
  <si>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</si>
  <si>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</si>
  <si>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</si>
  <si>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</si>
  <si>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</si>
  <si>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</si>
  <si>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</si>
  <si>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</si>
  <si>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</si>
  <si>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</si>
  <si>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</si>
  <si>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</si>
  <si>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</si>
  <si>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</si>
  <si>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</si>
  <si>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</si>
  <si>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</si>
  <si>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</si>
  <si>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</si>
  <si>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</si>
  <si>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</si>
  <si>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</si>
  <si>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</si>
  <si>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</si>
  <si>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</si>
  <si>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</si>
  <si>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</si>
  <si>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</si>
  <si>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</si>
  <si>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</si>
  <si>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</si>
  <si>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</si>
  <si>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</si>
  <si>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</si>
  <si>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</si>
  <si>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</si>
  <si>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</si>
  <si>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</si>
  <si>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</si>
  <si>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</si>
  <si>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</si>
  <si>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</si>
  <si>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</si>
  <si>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</si>
  <si>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</si>
  <si>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</si>
  <si>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</si>
  <si>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</si>
  <si>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</si>
  <si>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</si>
  <si>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</si>
  <si>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</si>
  <si>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</si>
  <si>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</si>
  <si>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</si>
  <si>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</si>
  <si>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</si>
  <si>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</si>
  <si>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</si>
  <si>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</si>
  <si>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</si>
  <si>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</si>
  <si>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</si>
  <si>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</si>
  <si>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</si>
  <si>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</si>
  <si>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</si>
  <si>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</si>
  <si>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</si>
  <si>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</si>
  <si>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</si>
  <si>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</si>
  <si>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</si>
  <si>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</si>
  <si>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</si>
  <si>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</si>
  <si>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</si>
  <si>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</si>
  <si>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</si>
  <si>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</si>
  <si>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</si>
  <si>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</si>
  <si>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</si>
  <si>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</si>
  <si>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</si>
  <si>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</si>
  <si>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</si>
  <si>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</si>
  <si>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</si>
  <si>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</si>
  <si>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</si>
  <si>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</si>
  <si>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</si>
  <si>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</si>
  <si>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</si>
  <si>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</si>
  <si>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</si>
  <si>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</si>
  <si>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</si>
  <si>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</si>
  <si>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</si>
  <si>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</si>
  <si>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</si>
  <si>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</si>
  <si>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</si>
  <si>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</si>
  <si>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</si>
  <si>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</si>
  <si>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</si>
  <si>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</si>
  <si>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</si>
  <si>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</si>
  <si>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</si>
  <si>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</si>
  <si>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</si>
  <si>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</si>
  <si>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</si>
  <si>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</si>
  <si>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</si>
  <si>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</si>
  <si>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</si>
  <si>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</si>
  <si>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</si>
  <si>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</si>
  <si>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</si>
  <si>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</si>
  <si>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</si>
  <si>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</si>
  <si>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</si>
  <si>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</si>
  <si>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</si>
  <si>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</si>
  <si>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</si>
  <si>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</si>
  <si>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</si>
  <si>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</si>
  <si>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</si>
  <si>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</si>
  <si>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</si>
  <si>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</si>
  <si>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</si>
  <si>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</si>
  <si>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</si>
  <si>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</si>
  <si>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</si>
  <si>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</si>
  <si>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</si>
  <si>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</si>
  <si>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</si>
  <si>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</si>
  <si>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</si>
  <si>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</si>
  <si>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</si>
  <si>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</si>
  <si>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</si>
  <si>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</si>
  <si>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</si>
  <si>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</si>
  <si>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</si>
  <si>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</si>
  <si>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</si>
  <si>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</si>
  <si>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</si>
  <si>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</si>
  <si>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</si>
  <si>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</si>
  <si>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</si>
  <si>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</si>
  <si>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</si>
  <si>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</si>
  <si>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</si>
  <si>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</si>
  <si>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</si>
  <si>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</si>
  <si>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</si>
  <si>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</si>
  <si>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</si>
  <si>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</si>
  <si>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</si>
  <si>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</si>
  <si>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</si>
  <si>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</si>
  <si>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</si>
  <si>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</si>
  <si>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</si>
  <si>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</si>
  <si>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</si>
  <si>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</si>
  <si>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</si>
  <si>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</si>
  <si>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</si>
  <si>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</si>
  <si>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</si>
  <si>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</si>
  <si>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</si>
  <si>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</si>
  <si>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</si>
  <si>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</si>
  <si>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</si>
  <si>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</si>
  <si>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</si>
  <si>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</si>
  <si>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</si>
  <si>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</si>
  <si>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</si>
  <si>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</si>
  <si>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</si>
  <si>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</si>
  <si>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</si>
  <si>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</si>
  <si>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</si>
  <si>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</si>
  <si>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</si>
  <si>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</si>
  <si>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</si>
  <si>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</si>
  <si>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</si>
  <si>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</si>
  <si>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</si>
  <si>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</si>
  <si>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</si>
  <si>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</si>
  <si>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</si>
  <si>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</si>
  <si>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</si>
  <si>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</si>
  <si>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</si>
  <si>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</si>
  <si>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</si>
  <si>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</si>
  <si>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</si>
  <si>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</si>
  <si>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</si>
  <si>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</si>
  <si>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</si>
  <si>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</si>
  <si>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</si>
  <si>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</si>
  <si>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</si>
  <si>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</si>
  <si>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</si>
  <si>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</si>
  <si>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</si>
  <si>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</si>
  <si>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</si>
  <si>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</si>
  <si>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</si>
  <si>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</si>
  <si>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</si>
  <si>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</si>
  <si>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</si>
  <si>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</si>
  <si>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</si>
  <si>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</si>
  <si>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</si>
  <si>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</si>
  <si>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</si>
  <si>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</si>
  <si>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</si>
  <si>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</si>
  <si>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</si>
  <si>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</si>
  <si>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</si>
  <si>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</si>
  <si>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</si>
  <si>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</si>
  <si>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</si>
  <si>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</si>
  <si>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</si>
  <si>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</si>
  <si>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</si>
  <si>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</si>
  <si>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</si>
  <si>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</si>
  <si>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</si>
  <si>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</si>
  <si>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</si>
  <si>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</si>
  <si>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</si>
  <si>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</si>
  <si>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</si>
  <si>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</si>
  <si>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</si>
  <si>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</si>
  <si>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</si>
  <si>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</si>
  <si>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</si>
  <si>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</si>
  <si>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</si>
  <si>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</si>
  <si>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</si>
  <si>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</si>
  <si>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</si>
  <si>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</si>
  <si>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</si>
  <si>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</si>
  <si>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</si>
  <si>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</si>
  <si>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</si>
  <si>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</si>
  <si>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</si>
  <si>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</si>
  <si>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</si>
  <si>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</si>
  <si>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</si>
  <si>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</si>
  <si>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</si>
  <si>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</si>
  <si>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</si>
  <si>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</si>
  <si>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</si>
  <si>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</si>
  <si>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</si>
  <si>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</si>
  <si>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</si>
  <si>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</si>
  <si>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</si>
  <si>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</si>
  <si>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</si>
  <si>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</si>
  <si>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</si>
  <si>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</si>
  <si>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</si>
  <si>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</si>
  <si>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</si>
  <si>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</si>
  <si>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</si>
  <si>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</si>
  <si>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</si>
  <si>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</si>
  <si>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</si>
  <si>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</si>
  <si>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</si>
  <si>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</si>
  <si>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</si>
  <si>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</si>
  <si>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</si>
  <si>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</si>
  <si>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</si>
  <si>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</si>
  <si>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</si>
  <si>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</si>
  <si>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</si>
  <si>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</si>
  <si>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</si>
  <si>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</si>
  <si>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</si>
  <si>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</si>
  <si>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</si>
  <si>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</si>
  <si>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</si>
  <si>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</si>
  <si>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</si>
  <si>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</si>
  <si>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</si>
  <si>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</si>
  <si>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</si>
  <si>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</si>
  <si>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</si>
  <si>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</si>
  <si>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</si>
  <si>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</si>
  <si>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</si>
  <si>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</si>
  <si>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</si>
  <si>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</si>
  <si>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</si>
  <si>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</si>
  <si>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</si>
  <si>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</si>
  <si>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</si>
  <si>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</si>
  <si>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</si>
  <si>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</si>
  <si>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</si>
  <si>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</si>
  <si>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</si>
  <si>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</si>
  <si>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</si>
  <si>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</si>
  <si>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</si>
  <si>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</si>
  <si>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</si>
  <si>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</si>
  <si>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</si>
  <si>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</si>
  <si>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</si>
  <si>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</si>
  <si>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</si>
  <si>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</si>
  <si>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</si>
  <si>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</si>
  <si>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</si>
  <si>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</si>
  <si>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</si>
  <si>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</si>
  <si>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</si>
  <si>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</si>
  <si>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</si>
  <si>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</si>
  <si>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</si>
  <si>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</si>
  <si>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</si>
  <si>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</si>
  <si>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</si>
  <si>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</si>
  <si>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</si>
  <si>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</si>
  <si>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</si>
  <si>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</si>
  <si>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</si>
  <si>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</si>
  <si>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</si>
  <si>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</si>
  <si>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</si>
  <si>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</si>
  <si>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</si>
  <si>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</si>
  <si>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</si>
  <si>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</si>
  <si>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</si>
  <si>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</si>
  <si>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</si>
  <si>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</si>
  <si>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</si>
  <si>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</si>
  <si>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</si>
  <si>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</si>
  <si>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</si>
  <si>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</si>
  <si>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</si>
  <si>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</si>
  <si>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</si>
  <si>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</si>
  <si>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</si>
  <si>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</si>
  <si>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</si>
  <si>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</si>
  <si>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</si>
  <si>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</si>
  <si>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</si>
  <si>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</si>
  <si>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</si>
  <si>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</si>
  <si>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</si>
  <si>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</si>
  <si>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</si>
  <si>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</si>
  <si>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</si>
  <si>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</si>
  <si>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</si>
  <si>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</si>
  <si>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</si>
  <si>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</si>
  <si>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</si>
  <si>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</si>
  <si>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</si>
  <si>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</si>
  <si>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</si>
  <si>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</si>
  <si>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</si>
  <si>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</si>
  <si>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</si>
  <si>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</si>
  <si>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</si>
  <si>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</si>
  <si>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</si>
  <si>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</si>
  <si>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</si>
  <si>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</si>
  <si>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</si>
  <si>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</si>
  <si>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</si>
  <si>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</si>
  <si>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</si>
  <si>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</si>
  <si>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</si>
  <si>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</si>
  <si>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</si>
  <si>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</si>
  <si>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</si>
  <si>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</si>
  <si>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</si>
  <si>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</si>
  <si>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</si>
  <si>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</si>
  <si>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</si>
  <si>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</si>
  <si>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</si>
  <si>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</si>
  <si>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</si>
  <si>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</si>
  <si>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</si>
  <si>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</si>
  <si>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</si>
  <si>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</si>
  <si>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</si>
  <si>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</si>
  <si>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</si>
  <si>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</si>
  <si>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</si>
  <si>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</si>
  <si>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</si>
  <si>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</si>
  <si>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</si>
  <si>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</si>
  <si>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</si>
  <si>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</si>
  <si>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</si>
  <si>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</si>
  <si>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</si>
  <si>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</si>
  <si>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</si>
  <si>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</si>
  <si>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</si>
  <si>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</si>
  <si>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</si>
  <si>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</si>
  <si>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</si>
  <si>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</si>
  <si>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</si>
  <si>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</si>
  <si>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</si>
  <si>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</si>
  <si>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</si>
  <si>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</si>
  <si>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</si>
  <si>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</si>
  <si>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</si>
  <si>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</si>
  <si>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</si>
  <si>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</si>
  <si>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</si>
  <si>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</si>
  <si>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</si>
  <si>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</si>
  <si>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</si>
  <si>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</si>
  <si>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</si>
  <si>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</si>
  <si>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</si>
  <si>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</si>
  <si>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</si>
  <si>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</si>
  <si>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</si>
  <si>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</si>
  <si>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</si>
  <si>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</si>
  <si>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</si>
  <si>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</si>
  <si>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</si>
  <si>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</si>
  <si>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</si>
  <si>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</si>
  <si>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</si>
  <si>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</si>
  <si>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</si>
  <si>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</si>
  <si>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</si>
  <si>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</si>
  <si>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</si>
  <si>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</si>
  <si>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</si>
  <si>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</si>
  <si>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</si>
  <si>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</si>
  <si>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</si>
  <si>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</si>
  <si>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</si>
  <si>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</si>
  <si>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</si>
  <si>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</si>
  <si>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</si>
  <si>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</si>
  <si>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</si>
  <si>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</si>
  <si>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</si>
  <si>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</si>
  <si>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</si>
  <si>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</si>
  <si>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</si>
  <si>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</si>
  <si>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</si>
  <si>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</si>
  <si>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</si>
  <si>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</si>
  <si>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</si>
  <si>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</si>
  <si>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</si>
  <si>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</si>
  <si>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</si>
  <si>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</si>
  <si>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</si>
  <si>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</si>
  <si>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</si>
  <si>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</si>
  <si>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</si>
  <si>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</si>
  <si>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</si>
  <si>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</si>
  <si>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</si>
  <si>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</si>
  <si>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</si>
  <si>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</si>
  <si>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</si>
  <si>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</si>
  <si>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</si>
  <si>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</si>
  <si>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</si>
  <si>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</si>
  <si>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</si>
  <si>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</si>
  <si>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</si>
  <si>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</si>
  <si>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</si>
  <si>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</si>
  <si>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</si>
  <si>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</si>
  <si>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</si>
  <si>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</si>
  <si>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</si>
  <si>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</si>
  <si>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</si>
  <si>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</si>
  <si>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</si>
  <si>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</si>
  <si>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</si>
  <si>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</si>
  <si>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</si>
  <si>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</si>
  <si>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</si>
  <si>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</si>
  <si>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</si>
  <si>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</si>
  <si>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</si>
  <si>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</si>
  <si>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</si>
  <si>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</si>
  <si>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</si>
  <si>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</si>
  <si>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</si>
  <si>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</si>
  <si>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</si>
  <si>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</si>
  <si>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</si>
  <si>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</si>
  <si>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</si>
  <si>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</si>
  <si>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</si>
  <si>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</si>
  <si>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</si>
  <si>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</si>
  <si>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</si>
  <si>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</si>
  <si>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</si>
  <si>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</si>
  <si>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</si>
  <si>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</si>
  <si>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</si>
  <si>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</si>
  <si>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</si>
  <si>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</si>
  <si>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</si>
  <si>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</si>
  <si>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</si>
  <si>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</si>
  <si>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</si>
  <si>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</si>
  <si>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</si>
  <si>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</si>
  <si>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</si>
  <si>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</si>
  <si>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</si>
  <si>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</si>
  <si>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</si>
  <si>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</si>
  <si>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</si>
  <si>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</si>
  <si>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</si>
  <si>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</si>
  <si>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</si>
  <si>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</si>
  <si>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</si>
  <si>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</si>
  <si>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</si>
  <si>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</si>
  <si>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</si>
  <si>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</si>
  <si>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</si>
  <si>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</si>
  <si>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</si>
  <si>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</si>
  <si>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</si>
  <si>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</si>
  <si>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</si>
  <si>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</si>
  <si>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</si>
  <si>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</si>
  <si>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</si>
  <si>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</si>
  <si>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</si>
  <si>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</si>
  <si>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</si>
  <si>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</si>
  <si>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</si>
  <si>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</si>
  <si>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</si>
  <si>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</si>
  <si>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</si>
  <si>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</si>
  <si>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</si>
  <si>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</si>
  <si>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</si>
  <si>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</si>
  <si>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</si>
  <si>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</si>
  <si>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</si>
  <si>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</si>
  <si>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</si>
  <si>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</si>
  <si>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</si>
  <si>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</si>
  <si>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</si>
  <si>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</si>
  <si>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</si>
  <si>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</si>
  <si>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</si>
  <si>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</si>
  <si>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</si>
  <si>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</si>
  <si>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</si>
  <si>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</si>
  <si>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</si>
  <si>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</si>
  <si>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</si>
  <si>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</si>
  <si>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</si>
  <si>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</si>
  <si>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</si>
  <si>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</si>
  <si>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</si>
  <si>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</si>
  <si>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</si>
  <si>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</si>
  <si>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</si>
  <si>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</si>
  <si>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</si>
  <si>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</si>
  <si>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</si>
  <si>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</si>
  <si>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</si>
  <si>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</si>
  <si>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</si>
  <si>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</si>
  <si>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</si>
  <si>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</si>
  <si>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</si>
  <si>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</si>
  <si>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</si>
  <si>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</si>
  <si>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</si>
  <si>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</si>
  <si>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</si>
  <si>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</si>
  <si>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</si>
  <si>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</si>
  <si>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</si>
  <si>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</si>
  <si>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</si>
  <si>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</si>
  <si>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</si>
  <si>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</si>
  <si>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</si>
  <si>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</si>
  <si>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</si>
  <si>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</si>
  <si>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</si>
  <si>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</si>
  <si>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</si>
  <si>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</si>
  <si>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</si>
  <si>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</si>
  <si>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</si>
  <si>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</si>
  <si>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</si>
  <si>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</si>
  <si>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</si>
  <si>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</si>
  <si>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</si>
  <si>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</si>
  <si>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</si>
  <si>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</si>
  <si>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</si>
  <si>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</si>
  <si>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</si>
  <si>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</si>
  <si>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</si>
  <si>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</si>
  <si>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</si>
  <si>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</si>
  <si>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</si>
  <si>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</si>
  <si>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</si>
  <si>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</si>
  <si>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</si>
  <si>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</si>
  <si>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</si>
  <si>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</si>
  <si>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</si>
  <si>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</si>
  <si>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</si>
  <si>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</si>
  <si>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</si>
  <si>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</si>
  <si>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</si>
  <si>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</si>
  <si>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</si>
  <si>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</si>
  <si>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</si>
  <si>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</si>
  <si>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</si>
  <si>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</si>
  <si>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</si>
  <si>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</si>
  <si>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</si>
  <si>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</si>
  <si>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</si>
  <si>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</si>
  <si>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</si>
  <si>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</si>
  <si>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</si>
  <si>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</si>
  <si>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</si>
  <si>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</si>
  <si>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</si>
  <si>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</si>
  <si>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</si>
  <si>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</si>
  <si>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</si>
  <si>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</si>
  <si>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</si>
  <si>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</si>
  <si>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</si>
  <si>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</si>
  <si>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</si>
  <si>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</si>
  <si>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</si>
  <si>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</si>
  <si>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</si>
  <si>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</si>
  <si>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</si>
  <si>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</si>
  <si>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</si>
  <si>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</si>
  <si>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</si>
  <si>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</si>
  <si>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</si>
  <si>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</si>
  <si>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</si>
  <si>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</si>
  <si>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</si>
  <si>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</si>
  <si>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</si>
  <si>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</si>
  <si>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</si>
  <si>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</si>
  <si>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</si>
  <si>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</si>
  <si>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</si>
  <si>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</si>
  <si>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</si>
  <si>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</si>
  <si>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</si>
  <si>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</si>
  <si>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</si>
  <si>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</si>
  <si>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</si>
  <si>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</si>
  <si>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</si>
  <si>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</si>
  <si>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</si>
  <si>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</si>
  <si>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</si>
  <si>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</si>
  <si>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</si>
  <si>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</si>
  <si>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</si>
  <si>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</si>
  <si>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</si>
  <si>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</si>
  <si>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</si>
  <si>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</si>
  <si>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</si>
  <si>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</si>
  <si>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</si>
  <si>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</si>
  <si>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</si>
  <si>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</si>
  <si>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</si>
  <si>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</si>
  <si>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</si>
  <si>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</si>
  <si>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</si>
  <si>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</si>
  <si>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</si>
  <si>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</si>
  <si>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</si>
  <si>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</si>
  <si>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</si>
  <si>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</si>
  <si>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</si>
  <si>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</si>
  <si>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</si>
  <si>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</si>
  <si>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</si>
  <si>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</si>
  <si>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</si>
  <si>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</si>
  <si>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</si>
  <si>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</si>
  <si>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</si>
  <si>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</si>
  <si>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</si>
  <si>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</si>
  <si>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</si>
  <si>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</si>
  <si>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</si>
  <si>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</si>
  <si>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</si>
  <si>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</si>
  <si>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</si>
  <si>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</si>
  <si>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</si>
  <si>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</si>
  <si>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</si>
  <si>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</si>
  <si>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</si>
  <si>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</si>
  <si>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</si>
  <si>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</si>
  <si>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</si>
  <si>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</si>
  <si>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</si>
  <si>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</si>
  <si>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</si>
  <si>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</si>
  <si>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</si>
  <si>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</si>
  <si>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</si>
  <si>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</si>
  <si>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</si>
  <si>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</si>
  <si>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</si>
  <si>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</si>
  <si>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</si>
  <si>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</si>
  <si>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</si>
  <si>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</si>
  <si>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</si>
  <si>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</si>
  <si>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</si>
  <si>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</si>
  <si>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</si>
  <si>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</si>
  <si>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</si>
  <si>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</si>
  <si>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</si>
  <si>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</si>
  <si>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</si>
  <si>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</si>
  <si>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</si>
  <si>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</si>
  <si>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</si>
  <si>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</si>
  <si>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</si>
  <si>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</si>
  <si>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</si>
  <si>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</si>
  <si>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</si>
  <si>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</si>
  <si>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</si>
  <si>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</si>
  <si>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</si>
  <si>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</si>
  <si>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</si>
  <si>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</si>
  <si>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</si>
  <si>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</si>
  <si>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</si>
  <si>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</si>
  <si>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</si>
  <si>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</si>
  <si>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</si>
  <si>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</si>
  <si>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</si>
  <si>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</si>
  <si>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</si>
  <si>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</si>
  <si>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</si>
  <si>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</si>
  <si>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</si>
  <si>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</si>
  <si>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</si>
  <si>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</si>
  <si>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</si>
  <si>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</si>
  <si>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</si>
  <si>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</si>
  <si>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</si>
  <si>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</si>
  <si>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</si>
  <si>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</si>
  <si>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</si>
  <si>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</si>
  <si>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</si>
  <si>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</si>
  <si>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</si>
  <si>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</si>
  <si>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</si>
  <si>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</si>
  <si>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</si>
  <si>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</si>
  <si>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</si>
  <si>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</si>
  <si>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</si>
  <si>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</si>
  <si>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</si>
  <si>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</si>
  <si>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</si>
  <si>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</si>
  <si>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</si>
  <si>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</si>
  <si>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</si>
  <si>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</si>
  <si>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</si>
  <si>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</si>
  <si>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</si>
  <si>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</si>
  <si>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</si>
  <si>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</si>
  <si>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</si>
  <si>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</si>
  <si>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</si>
  <si>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</si>
  <si>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</si>
  <si>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</si>
  <si>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</si>
  <si>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</si>
  <si>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</si>
  <si>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</si>
  <si>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</si>
  <si>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</si>
  <si>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</si>
  <si>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</si>
  <si>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</si>
  <si>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</si>
  <si>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</si>
  <si>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</si>
  <si>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</si>
  <si>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</si>
  <si>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</si>
  <si>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</si>
  <si>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</si>
  <si>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</si>
  <si>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</si>
  <si>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</si>
  <si>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</si>
  <si>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</si>
  <si>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</si>
  <si>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</si>
  <si>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</si>
  <si>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</si>
  <si>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</si>
  <si>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</si>
  <si>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</si>
  <si>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</si>
  <si>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</si>
  <si>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</si>
  <si>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</si>
  <si>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</si>
  <si>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</si>
  <si>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</si>
  <si>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</si>
  <si>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</si>
  <si>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</si>
  <si>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</si>
  <si>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</si>
  <si>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</si>
  <si>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</si>
  <si>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</si>
  <si>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</si>
  <si>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</si>
  <si>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</si>
  <si>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</si>
  <si>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</si>
  <si>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</si>
  <si>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</si>
  <si>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</si>
  <si>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</si>
  <si>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</si>
  <si>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</si>
  <si>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</si>
  <si>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</si>
  <si>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</si>
  <si>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</si>
  <si>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</si>
  <si>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</si>
  <si>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</si>
  <si>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</si>
  <si>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</si>
  <si>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</si>
  <si>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</si>
  <si>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</si>
  <si>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</si>
  <si>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</si>
  <si>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</si>
  <si>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</si>
  <si>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</si>
  <si>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</si>
  <si>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</si>
  <si>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</si>
  <si>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</si>
  <si>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</si>
  <si>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</si>
  <si>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</si>
  <si>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</si>
  <si>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</si>
  <si>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</si>
  <si>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</si>
  <si>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</si>
  <si>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</si>
  <si>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</si>
  <si>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</si>
  <si>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</si>
  <si>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</si>
  <si>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</si>
  <si>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</si>
  <si>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</si>
  <si>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</si>
  <si>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</si>
  <si>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</si>
  <si>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</si>
  <si>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</si>
  <si>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</si>
  <si>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</si>
  <si>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</si>
  <si>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</si>
  <si>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</si>
  <si>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</si>
  <si>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</si>
  <si>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</si>
  <si>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</si>
  <si>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</si>
  <si>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</si>
  <si>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</si>
  <si>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</si>
  <si>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</si>
  <si>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</si>
  <si>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</si>
  <si>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</si>
  <si>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</si>
  <si>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</si>
  <si>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</si>
  <si>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</si>
  <si>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</si>
  <si>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</si>
  <si>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</si>
  <si>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</si>
  <si>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</si>
  <si>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</si>
  <si>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</si>
  <si>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</si>
  <si>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</si>
  <si>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</si>
  <si>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</si>
  <si>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</si>
  <si>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</si>
  <si>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</si>
  <si>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</si>
  <si>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</si>
  <si>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</si>
  <si>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</si>
  <si>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</si>
  <si>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</si>
  <si>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</si>
  <si>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</si>
  <si>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</si>
  <si>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</si>
  <si>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</si>
  <si>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</si>
  <si>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</si>
  <si>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</si>
  <si>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</si>
  <si>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</si>
  <si>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</si>
  <si>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</si>
  <si>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</si>
  <si>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</si>
  <si>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</si>
  <si>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</si>
  <si>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</si>
  <si>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</si>
  <si>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</si>
  <si>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</si>
  <si>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</si>
  <si>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</si>
  <si>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</si>
  <si>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</si>
  <si>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</si>
  <si>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</si>
  <si>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</si>
  <si>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</si>
  <si>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</si>
  <si>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</si>
  <si>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</si>
  <si>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</si>
  <si>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</si>
  <si>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</si>
  <si>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</si>
  <si>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</si>
  <si>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</si>
  <si>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</si>
  <si>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</si>
  <si>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</si>
  <si>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</si>
  <si>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</si>
  <si>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</si>
  <si>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</si>
  <si>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</si>
  <si>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</si>
  <si>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</si>
  <si>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</si>
  <si>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</si>
  <si>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</si>
  <si>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</si>
  <si>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</si>
  <si>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</si>
  <si>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</si>
  <si>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</si>
  <si>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</si>
  <si>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</si>
  <si>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</si>
  <si>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</si>
  <si>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</si>
  <si>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</si>
  <si>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</si>
  <si>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</si>
  <si>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</si>
  <si>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</si>
  <si>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</si>
  <si>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</si>
  <si>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</si>
  <si>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</si>
  <si>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</si>
  <si>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</si>
  <si>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</si>
  <si>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</si>
  <si>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</si>
  <si>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</si>
  <si>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</si>
  <si>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</si>
  <si>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</si>
  <si>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</si>
  <si>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</si>
  <si>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</si>
  <si>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</si>
  <si>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</si>
  <si>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</si>
  <si>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</si>
  <si>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</si>
  <si>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</si>
  <si>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</si>
  <si>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</si>
  <si>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</si>
  <si>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</si>
  <si>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</si>
  <si>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</si>
  <si>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</si>
  <si>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</si>
  <si>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</si>
  <si>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</si>
  <si>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</si>
  <si>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</si>
  <si>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</si>
  <si>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</si>
  <si>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</si>
  <si>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</si>
  <si>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</si>
  <si>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</si>
  <si>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</si>
  <si>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</si>
  <si>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</si>
  <si>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</si>
  <si>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</si>
  <si>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</si>
  <si>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</si>
  <si>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</si>
  <si>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</si>
  <si>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</si>
  <si>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</si>
  <si>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</si>
  <si>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</si>
  <si>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</si>
  <si>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</si>
  <si>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</si>
  <si>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</si>
  <si>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</si>
  <si>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</si>
  <si>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</si>
  <si>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</si>
  <si>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</si>
  <si>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</si>
  <si>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</si>
  <si>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</si>
  <si>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</si>
  <si>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</si>
  <si>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</si>
  <si>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</si>
  <si>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</si>
  <si>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</si>
  <si>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</si>
  <si>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</si>
  <si>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</si>
  <si>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</si>
  <si>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</si>
  <si>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</si>
  <si>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</si>
  <si>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</si>
  <si>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</si>
  <si>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</si>
  <si>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</si>
  <si>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</si>
  <si>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</si>
  <si>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</si>
  <si>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</si>
  <si>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</si>
  <si>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</si>
  <si>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</si>
  <si>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</si>
  <si>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</si>
  <si>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</si>
  <si>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</si>
  <si>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</si>
  <si>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</si>
  <si>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</si>
  <si>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</si>
  <si>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</si>
  <si>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</si>
  <si>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</si>
  <si>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</si>
  <si>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</si>
  <si>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</si>
  <si>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</si>
  <si>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</si>
  <si>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</si>
  <si>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</si>
  <si>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</si>
  <si>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</si>
  <si>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</si>
  <si>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</si>
  <si>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</si>
  <si>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</si>
  <si>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</si>
  <si>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</si>
  <si>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</si>
  <si>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</si>
  <si>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</si>
  <si>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</si>
  <si>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</si>
  <si>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</si>
  <si>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</si>
  <si>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</si>
  <si>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</si>
  <si>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</si>
  <si>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</si>
  <si>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</si>
  <si>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</si>
  <si>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</si>
  <si>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</si>
  <si>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</si>
  <si>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</si>
  <si>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</si>
  <si>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</si>
  <si>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</si>
  <si>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</si>
  <si>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</si>
  <si>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</si>
  <si>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</si>
  <si>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</si>
  <si>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</si>
  <si>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</si>
  <si>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</si>
  <si>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</si>
  <si>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</si>
  <si>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</si>
  <si>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</si>
  <si>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</si>
  <si>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</si>
  <si>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</si>
  <si>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</si>
  <si>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</si>
  <si>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</si>
  <si>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</si>
  <si>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</si>
  <si>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</si>
  <si>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</si>
  <si>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</si>
  <si>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</si>
  <si>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</si>
  <si>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</si>
  <si>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</si>
  <si>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</si>
  <si>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</si>
  <si>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</si>
  <si>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</si>
  <si>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</si>
  <si>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</si>
  <si>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</si>
  <si>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</si>
  <si>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</si>
  <si>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</si>
  <si>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</si>
  <si>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</si>
  <si>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</si>
  <si>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</si>
  <si>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</si>
  <si>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</si>
  <si>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</si>
  <si>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</si>
  <si>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</si>
  <si>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</si>
  <si>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</si>
  <si>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</si>
  <si>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</si>
  <si>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</si>
  <si>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</si>
  <si>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</si>
  <si>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</si>
  <si>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</si>
  <si>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</si>
  <si>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</si>
  <si>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</si>
  <si>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</si>
  <si>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</si>
  <si>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</si>
  <si>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</si>
  <si>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</si>
  <si>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</si>
  <si>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</si>
  <si>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</si>
  <si>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</si>
  <si>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</si>
  <si>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</si>
  <si>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</si>
  <si>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</si>
  <si>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</si>
  <si>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</si>
  <si>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</si>
  <si>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</si>
  <si>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</si>
  <si>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</si>
  <si>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</si>
  <si>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</si>
  <si>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</si>
  <si>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</si>
  <si>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</si>
  <si>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</si>
  <si>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</si>
  <si>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</si>
  <si>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</si>
  <si>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</si>
  <si>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</si>
  <si>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</si>
  <si>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</si>
  <si>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</si>
  <si>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</si>
  <si>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</si>
  <si>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</si>
  <si>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</si>
  <si>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</si>
  <si>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</si>
  <si>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</si>
  <si>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</si>
  <si>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</si>
  <si>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</si>
  <si>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</si>
  <si>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</si>
  <si>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</si>
  <si>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</si>
  <si>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</si>
  <si>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</si>
  <si>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</si>
  <si>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</si>
  <si>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</si>
  <si>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</si>
  <si>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</si>
  <si>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</si>
  <si>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</si>
  <si>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</si>
  <si>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</si>
  <si>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</si>
  <si>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</si>
  <si>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</si>
  <si>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</si>
  <si>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</si>
  <si>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</si>
  <si>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</si>
  <si>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</si>
  <si>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</si>
  <si>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</si>
  <si>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</si>
  <si>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</si>
  <si>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</si>
  <si>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</si>
  <si>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</si>
  <si>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</si>
  <si>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</si>
  <si>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</si>
  <si>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</si>
  <si>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</si>
  <si>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</si>
  <si>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</si>
  <si>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</si>
  <si>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</si>
  <si>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</si>
  <si>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</si>
  <si>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</si>
  <si>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</si>
  <si>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</si>
  <si>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</si>
  <si>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</si>
  <si>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</si>
  <si>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</si>
  <si>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</si>
  <si>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</si>
  <si>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</si>
  <si>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</si>
  <si>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</si>
  <si>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</si>
  <si>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</si>
  <si>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</si>
  <si>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</si>
  <si>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</si>
  <si>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</si>
  <si>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</si>
  <si>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</si>
  <si>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</si>
  <si>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</si>
  <si>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</si>
  <si>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</si>
  <si>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</si>
  <si>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</si>
  <si>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</si>
  <si>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</si>
  <si>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</si>
  <si>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</si>
  <si>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</si>
  <si>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</si>
  <si>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</si>
  <si>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</si>
  <si>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</si>
  <si>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</si>
  <si>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</si>
  <si>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</si>
  <si>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</si>
  <si>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</si>
  <si>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</si>
  <si>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</si>
  <si>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</si>
  <si>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</si>
  <si>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</si>
  <si>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</si>
  <si>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</si>
  <si>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</si>
  <si>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</si>
  <si>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</si>
  <si>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</si>
  <si>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</si>
  <si>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</si>
  <si>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</si>
  <si>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</si>
  <si>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</si>
  <si>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</si>
  <si>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</si>
  <si>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</si>
  <si>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</si>
  <si>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</si>
  <si>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</si>
  <si>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</si>
  <si>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</si>
  <si>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</si>
  <si>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</si>
  <si>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</si>
  <si>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</si>
  <si>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</si>
  <si>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</si>
  <si>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</si>
  <si>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</si>
  <si>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</si>
  <si>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</si>
  <si>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</si>
  <si>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</si>
  <si>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</si>
  <si>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</si>
  <si>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</si>
  <si>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</si>
  <si>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</si>
  <si>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</si>
  <si>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</si>
  <si>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</si>
  <si>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</si>
  <si>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</si>
  <si>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</si>
  <si>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</si>
  <si>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</si>
  <si>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</si>
  <si>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</si>
  <si>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</si>
  <si>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</si>
  <si>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</si>
  <si>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</si>
  <si>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</si>
  <si>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</si>
  <si>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</si>
  <si>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</si>
  <si>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</si>
  <si>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</si>
  <si>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</si>
  <si>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</si>
  <si>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</si>
  <si>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</si>
  <si>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</si>
  <si>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</si>
  <si>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</si>
  <si>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</si>
  <si>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</si>
  <si>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</si>
  <si>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</si>
  <si>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</si>
  <si>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</si>
  <si>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</si>
  <si>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</si>
  <si>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</si>
  <si>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</si>
  <si>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</si>
  <si>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</si>
  <si>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</si>
  <si>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</si>
  <si>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</si>
  <si>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</si>
  <si>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</si>
  <si>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</si>
  <si>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</si>
  <si>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</si>
  <si>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</si>
  <si>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</si>
  <si>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</si>
  <si>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</si>
  <si>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</si>
  <si>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</si>
  <si>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</si>
  <si>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</si>
  <si>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</si>
  <si>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</si>
  <si>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</si>
  <si>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</si>
  <si>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</si>
  <si>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</si>
  <si>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</si>
  <si>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</si>
  <si>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</si>
  <si>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</si>
  <si>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</si>
  <si>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</si>
  <si>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</si>
  <si>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</si>
  <si>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</si>
  <si>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</si>
  <si>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</si>
  <si>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</si>
  <si>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</si>
  <si>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</si>
  <si>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</si>
  <si>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</si>
  <si>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</si>
  <si>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</si>
  <si>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</si>
  <si>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</si>
  <si>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</si>
  <si>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</si>
  <si>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</si>
  <si>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</si>
  <si>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</si>
  <si>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</si>
  <si>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</si>
  <si>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</si>
  <si>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</si>
  <si>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</si>
  <si>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</si>
  <si>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</si>
  <si>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</si>
  <si>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</si>
  <si>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</si>
  <si>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</si>
  <si>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</si>
  <si>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</si>
  <si>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</si>
  <si>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</si>
  <si>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</si>
  <si>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</si>
  <si>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</si>
  <si>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</si>
  <si>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</si>
  <si>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</si>
  <si>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</si>
  <si>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</si>
  <si>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</si>
  <si>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</si>
  <si>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</si>
  <si>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</si>
  <si>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</si>
  <si>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</si>
  <si>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</si>
  <si>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</si>
  <si>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</si>
  <si>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</si>
  <si>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</si>
  <si>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</si>
  <si>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</si>
  <si>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</si>
  <si>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</si>
  <si>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</si>
  <si>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</si>
  <si>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</si>
  <si>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</si>
  <si>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</si>
  <si>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</si>
  <si>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</si>
  <si>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</si>
  <si>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</si>
  <si>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</si>
  <si>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</si>
  <si>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</si>
  <si>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</si>
  <si>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</si>
  <si>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</si>
  <si>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</si>
  <si>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</si>
  <si>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</si>
  <si>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</si>
  <si>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</si>
  <si>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</si>
  <si>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</si>
  <si>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</si>
  <si>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</si>
  <si>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</si>
  <si>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</si>
  <si>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</si>
  <si>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</si>
  <si>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</si>
  <si>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</si>
  <si>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</si>
  <si>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</si>
  <si>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</si>
  <si>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</si>
  <si>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</si>
  <si>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</si>
  <si>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</si>
  <si>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</si>
  <si>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</si>
  <si>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</si>
  <si>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</si>
  <si>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</si>
  <si>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</si>
  <si>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</si>
  <si>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</si>
  <si>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</si>
  <si>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</si>
  <si>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</si>
  <si>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</si>
  <si>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</si>
  <si>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</si>
  <si>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</si>
  <si>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</si>
  <si>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</si>
  <si>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</si>
  <si>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</si>
  <si>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</si>
  <si>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</si>
  <si>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</si>
  <si>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</si>
  <si>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</si>
  <si>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</si>
  <si>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</si>
  <si>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</si>
  <si>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</si>
  <si>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</si>
  <si>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</si>
  <si>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</si>
  <si>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</si>
  <si>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</si>
  <si>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</si>
  <si>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</si>
  <si>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</si>
  <si>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</si>
  <si>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</si>
  <si>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</si>
  <si>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</si>
  <si>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</si>
  <si>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</si>
  <si>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</si>
  <si>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</si>
  <si>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</si>
  <si>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</si>
  <si>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</si>
  <si>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</si>
  <si>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</si>
  <si>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</si>
  <si>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</si>
  <si>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</si>
  <si>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</si>
  <si>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</si>
  <si>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</si>
  <si>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</si>
  <si>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</si>
  <si>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</si>
  <si>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</si>
  <si>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</si>
  <si>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</si>
  <si>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</si>
  <si>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</si>
  <si>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</si>
  <si>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</si>
  <si>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</si>
  <si>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</si>
  <si>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</si>
  <si>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</si>
  <si>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</si>
  <si>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</si>
  <si>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</si>
  <si>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</si>
  <si>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</si>
  <si>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</si>
  <si>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</si>
  <si>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</si>
  <si>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</si>
  <si>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</si>
  <si>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</si>
  <si>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</si>
  <si>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</si>
  <si>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</si>
  <si>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</si>
  <si>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</si>
  <si>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</si>
  <si>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</si>
  <si>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</si>
  <si>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</si>
  <si>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</si>
  <si>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</si>
  <si>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</si>
  <si>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</si>
  <si>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</si>
  <si>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</si>
  <si>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</si>
  <si>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</si>
  <si>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</si>
  <si>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</si>
  <si>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</si>
  <si>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</si>
  <si>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</si>
  <si>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</si>
  <si>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</si>
  <si>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</si>
  <si>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</si>
  <si>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</si>
  <si>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</si>
  <si>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</si>
  <si>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</si>
  <si>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</si>
  <si>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</si>
  <si>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</si>
  <si>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</si>
  <si>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</si>
  <si>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</si>
  <si>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</si>
  <si>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</si>
  <si>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</si>
  <si>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</si>
  <si>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</si>
  <si>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</si>
  <si>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</si>
  <si>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</si>
  <si>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</si>
  <si>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</si>
  <si>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</si>
  <si>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</si>
  <si>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</si>
  <si>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</si>
  <si>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</si>
  <si>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</si>
  <si>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</si>
  <si>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</si>
  <si>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</si>
  <si>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</si>
  <si>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</si>
  <si>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</si>
  <si>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</si>
  <si>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</si>
  <si>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</si>
  <si>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</si>
  <si>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</si>
  <si>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</si>
  <si>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</si>
  <si>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</si>
  <si>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</si>
  <si>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</si>
  <si>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</si>
  <si>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</si>
  <si>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</si>
  <si>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</si>
  <si>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</si>
  <si>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</si>
  <si>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</si>
  <si>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</si>
  <si>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</si>
  <si>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</si>
  <si>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</si>
  <si>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</si>
  <si>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</si>
  <si>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</si>
  <si>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</si>
  <si>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</si>
  <si>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</si>
  <si>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</si>
  <si>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</si>
  <si>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</si>
  <si>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</si>
  <si>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</si>
  <si>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</si>
  <si>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</si>
  <si>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</si>
  <si>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</si>
  <si>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</si>
  <si>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</si>
  <si>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</si>
  <si>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</si>
  <si>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</si>
  <si>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</si>
  <si>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</si>
  <si>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</si>
  <si>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</si>
  <si>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</si>
  <si>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</si>
  <si>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</si>
  <si>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</si>
  <si>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</si>
  <si>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</si>
  <si>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</si>
  <si>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</si>
  <si>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</si>
  <si>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</si>
  <si>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</si>
  <si>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</si>
  <si>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</si>
  <si>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</si>
  <si>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</si>
  <si>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</si>
  <si>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</si>
  <si>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</si>
  <si>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</si>
  <si>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</si>
  <si>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</si>
  <si>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</si>
  <si>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</si>
  <si>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</si>
  <si>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</si>
  <si>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</si>
  <si>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</si>
  <si>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</si>
  <si>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</si>
  <si>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</si>
  <si>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</si>
  <si>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</si>
  <si>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</si>
  <si>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</si>
  <si>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</si>
  <si>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</si>
  <si>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</si>
  <si>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</si>
  <si>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</si>
  <si>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</si>
  <si>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</si>
  <si>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</si>
  <si>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</si>
  <si>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</si>
  <si>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</si>
  <si>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</si>
  <si>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</si>
  <si>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</si>
  <si>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</si>
  <si>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</si>
  <si>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</si>
  <si>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</si>
  <si>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</si>
  <si>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</si>
  <si>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</si>
  <si>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</si>
  <si>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</si>
  <si>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</si>
  <si>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</si>
  <si>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</si>
  <si>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</si>
  <si>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</si>
  <si>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</si>
  <si>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</si>
  <si>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</si>
  <si>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</si>
  <si>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</si>
  <si>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</si>
  <si>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</si>
  <si>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</si>
  <si>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</si>
  <si>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</si>
  <si>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</si>
  <si>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</si>
  <si>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</si>
  <si>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</si>
  <si>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</si>
  <si>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</si>
  <si>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</si>
  <si>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</si>
  <si>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</si>
  <si>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</si>
  <si>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</si>
  <si>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</si>
  <si>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</si>
  <si>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</si>
  <si>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</si>
  <si>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</si>
  <si>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</si>
  <si>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</si>
  <si>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</si>
  <si>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</si>
  <si>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</si>
  <si>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</si>
  <si>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</si>
  <si>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</si>
  <si>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</si>
  <si>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</si>
  <si>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</si>
  <si>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</si>
  <si>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</si>
  <si>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</si>
  <si>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</si>
  <si>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</si>
  <si>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</si>
  <si>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</si>
  <si>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</si>
  <si>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</si>
  <si>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</si>
  <si>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</si>
  <si>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</si>
  <si>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</si>
  <si>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</si>
  <si>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</si>
  <si>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</si>
  <si>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</si>
  <si>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</si>
  <si>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</si>
  <si>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</si>
  <si>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</si>
  <si>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</si>
  <si>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</si>
  <si>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</si>
  <si>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</si>
  <si>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</si>
  <si>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</si>
  <si>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</si>
  <si>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</si>
  <si>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</si>
  <si>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</si>
  <si>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</si>
  <si>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</si>
  <si>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</si>
  <si>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</si>
  <si>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</si>
  <si>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</si>
  <si>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</si>
  <si>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</si>
  <si>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</si>
  <si>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</si>
  <si>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</si>
  <si>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</si>
  <si>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</si>
  <si>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</si>
  <si>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</si>
  <si>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</si>
  <si>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</si>
  <si>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</si>
  <si>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</si>
  <si>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</si>
  <si>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</si>
  <si>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</si>
  <si>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</si>
  <si>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</si>
  <si>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</si>
  <si>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</si>
  <si>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</si>
  <si>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</si>
  <si>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</si>
  <si>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</si>
  <si>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</si>
  <si>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</si>
  <si>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</si>
  <si>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</si>
  <si>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</si>
  <si>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</si>
  <si>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</si>
  <si>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</si>
  <si>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</si>
  <si>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</si>
  <si>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</si>
  <si>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</si>
  <si>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</si>
  <si>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</si>
  <si>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</si>
  <si>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</si>
  <si>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</si>
  <si>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</si>
  <si>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</si>
  <si>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</si>
  <si>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</si>
  <si>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</si>
  <si>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</si>
  <si>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</si>
  <si>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</si>
  <si>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</si>
  <si>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</si>
  <si>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</si>
  <si>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</si>
  <si>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</si>
  <si>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</si>
  <si>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</si>
  <si>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</si>
  <si>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</si>
  <si>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</si>
  <si>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</si>
  <si>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</si>
  <si>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</si>
  <si>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</si>
  <si>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</si>
  <si>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</si>
  <si>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</si>
  <si>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</si>
  <si>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</si>
  <si>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</si>
  <si>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</si>
  <si>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</si>
  <si>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</si>
  <si>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</si>
  <si>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</si>
  <si>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</si>
  <si>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</si>
  <si>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</si>
  <si>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</si>
  <si>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</si>
  <si>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</si>
  <si>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</si>
  <si>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</si>
  <si>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</si>
  <si>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</si>
  <si>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</si>
  <si>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</si>
  <si>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</si>
  <si>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</si>
  <si>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</si>
  <si>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</si>
  <si>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</si>
  <si>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</si>
  <si>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</si>
  <si>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</si>
  <si>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</si>
  <si>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</si>
  <si>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</si>
  <si>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</si>
  <si>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</si>
  <si>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</si>
  <si>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</si>
  <si>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</si>
  <si>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</si>
  <si>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</si>
  <si>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</si>
  <si>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</si>
  <si>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</si>
  <si>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</si>
  <si>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</si>
  <si>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</si>
  <si>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</si>
  <si>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</si>
  <si>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</si>
  <si>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</si>
  <si>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</si>
  <si>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</si>
  <si>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</si>
  <si>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</si>
  <si>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</si>
  <si>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</si>
  <si>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</si>
  <si>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</si>
  <si>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</si>
  <si>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</si>
  <si>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</si>
  <si>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</si>
  <si>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</si>
  <si>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</si>
  <si>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</si>
  <si>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</si>
  <si>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</si>
  <si>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</si>
  <si>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</si>
  <si>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</si>
  <si>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</si>
  <si>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</si>
  <si>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</si>
  <si>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</si>
  <si>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</si>
  <si>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</si>
  <si>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</si>
  <si>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</si>
  <si>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</si>
  <si>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</si>
  <si>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</si>
  <si>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</si>
  <si>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</si>
  <si>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</si>
  <si>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</si>
  <si>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</si>
  <si>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</si>
  <si>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</si>
  <si>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</si>
  <si>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</si>
  <si>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</si>
  <si>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</si>
  <si>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</si>
  <si>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</si>
  <si>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</si>
  <si>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</si>
  <si>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</si>
  <si>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</si>
  <si>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</si>
  <si>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</si>
  <si>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</si>
  <si>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</si>
  <si>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</si>
  <si>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</si>
  <si>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</si>
  <si>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</si>
  <si>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</si>
  <si>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</si>
  <si>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</si>
  <si>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</si>
  <si>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</si>
  <si>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</si>
  <si>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</si>
  <si>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</si>
  <si>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</si>
  <si>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</si>
  <si>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</si>
  <si>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</si>
  <si>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</si>
  <si>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</si>
  <si>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</si>
  <si>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</si>
  <si>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</si>
  <si>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</si>
  <si>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</si>
  <si>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</si>
  <si>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</si>
  <si>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</si>
  <si>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</si>
  <si>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</si>
  <si>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</si>
  <si>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</si>
  <si>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</si>
  <si>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</si>
  <si>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</si>
  <si>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</si>
  <si>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</si>
  <si>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</si>
  <si>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</si>
  <si>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</si>
  <si>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</si>
  <si>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</si>
  <si>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</si>
  <si>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</si>
  <si>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</si>
  <si>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</si>
  <si>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</si>
  <si>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</si>
  <si>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</si>
  <si>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</si>
  <si>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</si>
  <si>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</si>
  <si>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</si>
  <si>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</si>
  <si>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</si>
  <si>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</si>
  <si>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</si>
  <si>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</si>
  <si>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</si>
  <si>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</si>
  <si>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</si>
  <si>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</si>
  <si>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</si>
  <si>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</si>
  <si>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</si>
  <si>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</si>
  <si>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</si>
  <si>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</si>
  <si>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</si>
  <si>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</si>
  <si>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</si>
  <si>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</si>
  <si>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</si>
  <si>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</si>
  <si>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</si>
  <si>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</si>
  <si>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</si>
  <si>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</si>
  <si>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</si>
  <si>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</si>
  <si>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</si>
  <si>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</si>
  <si>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</si>
  <si>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</si>
  <si>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</si>
  <si>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</si>
  <si>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</si>
  <si>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</si>
  <si>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</si>
  <si>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</si>
  <si>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</si>
  <si>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</si>
  <si>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</si>
  <si>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</si>
  <si>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</si>
  <si>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</si>
  <si>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</si>
  <si>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</si>
  <si>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</si>
  <si>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</si>
  <si>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</si>
  <si>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</si>
  <si>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</si>
  <si>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</si>
  <si>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</si>
  <si>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</si>
  <si>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</si>
  <si>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</si>
  <si>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</si>
  <si>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</si>
  <si>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</si>
  <si>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</si>
  <si>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</si>
  <si>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</si>
  <si>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</si>
  <si>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</si>
  <si>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</si>
  <si>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</si>
  <si>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</si>
  <si>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</si>
  <si>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</si>
  <si>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</si>
  <si>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</si>
  <si>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</si>
  <si>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</si>
  <si>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</si>
  <si>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</si>
  <si>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</si>
  <si>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</si>
  <si>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</si>
  <si>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</si>
  <si>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</si>
  <si>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</si>
  <si>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</si>
  <si>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</si>
  <si>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</si>
  <si>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</si>
  <si>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</si>
  <si>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</si>
  <si>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</si>
  <si>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</si>
  <si>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</si>
  <si>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</si>
  <si>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</si>
  <si>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</si>
  <si>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</si>
  <si>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</si>
  <si>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</si>
  <si>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</si>
  <si>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</si>
  <si>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</si>
  <si>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</si>
  <si>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</si>
  <si>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</si>
  <si>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</si>
  <si>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</si>
  <si>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</si>
  <si>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</si>
  <si>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</si>
  <si>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</si>
  <si>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</si>
  <si>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</si>
  <si>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</si>
  <si>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</si>
  <si>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</si>
  <si>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</si>
  <si>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</si>
  <si>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</si>
  <si>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</si>
  <si>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</si>
  <si>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</si>
  <si>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</si>
  <si>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</si>
  <si>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</si>
  <si>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</si>
  <si>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</si>
  <si>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</si>
  <si>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</si>
  <si>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</si>
  <si>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</si>
  <si>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</si>
  <si>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</si>
  <si>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</si>
  <si>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</si>
  <si>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</si>
  <si>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</si>
  <si>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</si>
  <si>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</si>
  <si>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</si>
  <si>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</si>
  <si>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</si>
  <si>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</si>
  <si>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</si>
  <si>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</si>
  <si>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</si>
  <si>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</si>
  <si>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</si>
  <si>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</si>
  <si>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</si>
  <si>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</si>
  <si>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</si>
  <si>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</si>
  <si>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</si>
  <si>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</si>
  <si>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</si>
  <si>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</si>
  <si>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</si>
  <si>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</si>
  <si>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</si>
  <si>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</si>
  <si>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</si>
  <si>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</si>
  <si>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</si>
  <si>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</si>
  <si>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</si>
  <si>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</si>
  <si>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</si>
  <si>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</si>
  <si>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</si>
  <si>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</si>
  <si>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</si>
  <si>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</si>
  <si>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</si>
  <si>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</si>
  <si>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</si>
  <si>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</si>
  <si>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</si>
  <si>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</si>
  <si>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</si>
  <si>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</si>
  <si>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</si>
  <si>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</si>
  <si>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</si>
  <si>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</si>
  <si>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</si>
  <si>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</si>
  <si>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</si>
  <si>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</si>
  <si>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</si>
  <si>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</si>
  <si>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</si>
  <si>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</si>
  <si>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</si>
  <si>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</si>
  <si>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</si>
  <si>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</si>
  <si>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</si>
  <si>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</si>
  <si>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</si>
  <si>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</si>
  <si>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</si>
  <si>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</si>
  <si>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</si>
  <si>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</si>
  <si>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</si>
  <si>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</si>
  <si>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</si>
  <si>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</si>
  <si>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</si>
  <si>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</si>
  <si>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</si>
  <si>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</si>
  <si>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</si>
  <si>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</si>
  <si>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</si>
  <si>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</si>
  <si>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</si>
  <si>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</si>
  <si>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</si>
  <si>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</si>
  <si>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</si>
  <si>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</si>
  <si>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</si>
  <si>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</si>
  <si>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</si>
  <si>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</si>
  <si>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</si>
  <si>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</si>
  <si>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</si>
  <si>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</si>
  <si>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</si>
  <si>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</si>
  <si>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</si>
  <si>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</si>
  <si>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</si>
  <si>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</si>
  <si>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</si>
  <si>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</si>
  <si>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</si>
  <si>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</si>
  <si>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</si>
  <si>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</si>
  <si>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</si>
  <si>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</si>
  <si>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</si>
  <si>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</si>
  <si>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</si>
  <si>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</si>
  <si>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</si>
  <si>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</si>
  <si>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</si>
  <si>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</si>
  <si>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</si>
  <si>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</si>
  <si>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</si>
  <si>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</si>
  <si>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</si>
  <si>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</si>
  <si>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</si>
  <si>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</si>
  <si>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</si>
  <si>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</si>
  <si>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</si>
  <si>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</si>
  <si>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</si>
  <si>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</si>
  <si>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</si>
  <si>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</si>
  <si>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</si>
  <si>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</si>
  <si>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</si>
  <si>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</si>
  <si>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</si>
  <si>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</si>
  <si>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</si>
  <si>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</si>
  <si>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</si>
  <si>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</si>
  <si>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</si>
  <si>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</si>
  <si>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</si>
  <si>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</si>
  <si>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</si>
  <si>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</si>
  <si>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</si>
  <si>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</si>
  <si>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</si>
  <si>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</si>
  <si>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</si>
  <si>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</si>
  <si>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</si>
  <si>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</si>
  <si>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</si>
  <si>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</si>
  <si>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</si>
  <si>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</si>
  <si>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</si>
  <si>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</si>
  <si>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</si>
  <si>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</si>
  <si>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</si>
  <si>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</si>
  <si>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</si>
  <si>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</si>
  <si>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</si>
  <si>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</si>
  <si>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</si>
  <si>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</si>
  <si>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</si>
  <si>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</si>
  <si>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</si>
  <si>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</si>
  <si>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</si>
  <si>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</si>
  <si>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</si>
  <si>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</si>
  <si>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</si>
  <si>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</si>
  <si>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</si>
  <si>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</si>
  <si>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</si>
  <si>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</si>
  <si>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</si>
  <si>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</si>
  <si>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</si>
  <si>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</si>
  <si>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</si>
  <si>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</si>
  <si>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</si>
  <si>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</si>
  <si>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</si>
  <si>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</si>
  <si>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</si>
  <si>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</si>
  <si>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</si>
  <si>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</si>
  <si>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</si>
  <si>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</si>
  <si>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</si>
  <si>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</si>
  <si>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</si>
  <si>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</si>
  <si>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</si>
  <si>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</si>
  <si>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</si>
  <si>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</si>
  <si>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</si>
  <si>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</si>
  <si>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</si>
  <si>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</si>
  <si>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</si>
  <si>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</si>
  <si>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</si>
  <si>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</si>
  <si>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</si>
  <si>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</si>
  <si>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</si>
  <si>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</si>
  <si>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</si>
  <si>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</si>
  <si>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</si>
  <si>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</si>
  <si>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</si>
  <si>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</si>
  <si>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</si>
  <si>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</si>
  <si>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</si>
  <si>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</si>
  <si>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</si>
  <si>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</si>
  <si>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</si>
  <si>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</si>
  <si>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</si>
  <si>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</si>
  <si>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</si>
  <si>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</si>
  <si>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</si>
  <si>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</si>
  <si>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</si>
  <si>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</si>
  <si>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</si>
  <si>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</si>
  <si>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</si>
  <si>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</si>
  <si>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</si>
  <si>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</si>
  <si>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</si>
  <si>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</si>
  <si>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</si>
  <si>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</si>
  <si>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</si>
  <si>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</si>
  <si>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</si>
  <si>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</si>
  <si>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</si>
  <si>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</si>
  <si>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</si>
  <si>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</si>
  <si>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</si>
  <si>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</si>
  <si>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</si>
  <si>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</si>
  <si>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</si>
  <si>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</si>
  <si>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</si>
  <si>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</si>
  <si>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</si>
  <si>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</si>
  <si>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</si>
  <si>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</si>
  <si>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</si>
  <si>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</si>
  <si>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</si>
  <si>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</si>
  <si>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</si>
  <si>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</si>
  <si>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</si>
  <si>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</si>
  <si>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</si>
  <si>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</si>
  <si>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</si>
  <si>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</si>
  <si>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</si>
  <si>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</si>
  <si>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</si>
  <si>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</si>
  <si>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</si>
  <si>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</si>
  <si>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</si>
  <si>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</si>
  <si>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</si>
  <si>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</si>
  <si>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</si>
  <si>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</si>
  <si>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</si>
  <si>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</si>
  <si>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</si>
  <si>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</si>
  <si>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</si>
  <si>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</si>
  <si>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</si>
  <si>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</si>
  <si>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</si>
  <si>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</si>
  <si>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</si>
  <si>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</si>
  <si>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</si>
  <si>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</si>
  <si>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</si>
  <si>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</si>
  <si>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</si>
  <si>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</si>
  <si>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</si>
  <si>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</si>
  <si>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</si>
  <si>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</si>
  <si>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</si>
  <si>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</si>
  <si>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</si>
  <si>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</si>
  <si>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</si>
  <si>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</si>
  <si>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</si>
  <si>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</si>
  <si>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</si>
  <si>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</si>
  <si>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</si>
  <si>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</si>
  <si>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</si>
  <si>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</si>
  <si>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</si>
  <si>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</si>
  <si>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</si>
  <si>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</si>
  <si>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</si>
  <si>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</si>
  <si>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</si>
  <si>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</si>
  <si>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</si>
  <si>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</si>
  <si>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</si>
  <si>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</si>
  <si>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</si>
  <si>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</si>
  <si>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</si>
  <si>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</si>
  <si>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</si>
  <si>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</si>
  <si>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</si>
  <si>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</si>
  <si>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</si>
  <si>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</si>
  <si>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</si>
  <si>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</si>
  <si>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</si>
  <si>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</si>
  <si>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</si>
  <si>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</si>
  <si>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</si>
  <si>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</si>
  <si>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</si>
  <si>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</si>
  <si>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</si>
  <si>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</si>
  <si>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</si>
  <si>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</si>
  <si>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</si>
  <si>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</si>
  <si>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</si>
  <si>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</si>
  <si>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</si>
  <si>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</si>
  <si>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</si>
  <si>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</si>
  <si>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</si>
  <si>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</si>
  <si>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</si>
  <si>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</si>
  <si>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</si>
  <si>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</si>
  <si>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</si>
  <si>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</si>
  <si>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</si>
  <si>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</si>
  <si>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</si>
  <si>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</si>
  <si>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</si>
  <si>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</si>
  <si>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</si>
  <si>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</si>
  <si>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</si>
  <si>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</si>
  <si>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</si>
  <si>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</si>
  <si>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</si>
  <si>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</si>
  <si>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</si>
  <si>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</si>
  <si>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</si>
  <si>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</si>
  <si>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</si>
  <si>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</si>
  <si>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</si>
  <si>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</si>
  <si>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</si>
  <si>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</si>
  <si>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</si>
  <si>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</si>
  <si>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</si>
  <si>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</si>
  <si>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</si>
  <si>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</si>
  <si>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</si>
  <si>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</si>
  <si>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</si>
  <si>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</si>
  <si>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</si>
  <si>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</si>
  <si>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</si>
  <si>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</si>
  <si>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</si>
  <si>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</si>
  <si>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</si>
  <si>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</si>
  <si>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</si>
  <si>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</si>
  <si>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</si>
  <si>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</si>
  <si>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</si>
  <si>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</si>
  <si>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</si>
  <si>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</si>
  <si>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</si>
  <si>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</si>
  <si>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</si>
  <si>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</si>
  <si>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</si>
  <si>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</si>
  <si>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</si>
  <si>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</si>
  <si>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</si>
  <si>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</si>
  <si>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</si>
  <si>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</si>
  <si>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</si>
  <si>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</si>
  <si>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</si>
  <si>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</si>
  <si>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</si>
  <si>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</si>
  <si>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</si>
  <si>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</si>
  <si>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</si>
  <si>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</si>
  <si>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</si>
  <si>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</si>
  <si>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</si>
  <si>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</si>
  <si>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</si>
  <si>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</si>
  <si>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</si>
  <si>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</si>
  <si>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</si>
  <si>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</si>
  <si>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</si>
  <si>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</si>
  <si>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</si>
  <si>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</si>
  <si>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</si>
  <si>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</si>
  <si>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</si>
  <si>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</si>
  <si>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</si>
  <si>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</si>
  <si>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</si>
  <si>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</si>
  <si>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</si>
  <si>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</si>
  <si>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</si>
  <si>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</si>
  <si>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</si>
  <si>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</si>
  <si>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</si>
  <si>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</si>
  <si>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</si>
  <si>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</si>
  <si>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</si>
  <si>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</si>
  <si>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</si>
  <si>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</si>
  <si>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</si>
  <si>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</si>
  <si>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</si>
  <si>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</si>
  <si>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</si>
  <si>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</si>
  <si>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</si>
  <si>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</si>
  <si>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</si>
  <si>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</si>
  <si>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</si>
  <si>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</si>
  <si>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</si>
  <si>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</si>
  <si>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</si>
  <si>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</si>
  <si>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</si>
  <si>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</si>
  <si>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</si>
  <si>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</si>
  <si>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</si>
  <si>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</si>
  <si>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</si>
  <si>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</si>
  <si>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</si>
  <si>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</si>
  <si>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</si>
  <si>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</si>
  <si>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</si>
  <si>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</si>
  <si>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</si>
  <si>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</si>
  <si>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</si>
  <si>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</si>
  <si>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</si>
  <si>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</si>
  <si>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</si>
  <si>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</si>
  <si>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</si>
  <si>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</si>
  <si>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</si>
  <si>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</si>
  <si>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</si>
  <si>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</si>
  <si>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</si>
  <si>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</si>
  <si>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</si>
  <si>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</si>
  <si>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</si>
  <si>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</si>
  <si>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</si>
  <si>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</si>
  <si>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</si>
  <si>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</si>
  <si>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</si>
  <si>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</si>
  <si>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</si>
  <si>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</si>
  <si>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</si>
  <si>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</si>
  <si>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</si>
  <si>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</si>
  <si>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</si>
  <si>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</si>
  <si>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</si>
  <si>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</si>
  <si>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</si>
  <si>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</si>
  <si>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</si>
  <si>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</si>
  <si>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</si>
  <si>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</si>
  <si>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</si>
  <si>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</si>
  <si>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</si>
  <si>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</si>
  <si>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</si>
  <si>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</si>
  <si>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</si>
  <si>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</si>
  <si>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</si>
  <si>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</si>
  <si>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</si>
  <si>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</si>
  <si>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</si>
  <si>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</si>
  <si>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</si>
  <si>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</si>
  <si>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</si>
  <si>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</si>
  <si>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</si>
  <si>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</si>
  <si>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</si>
  <si>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</si>
  <si>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</si>
  <si>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</si>
  <si>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</si>
  <si>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</si>
  <si>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</si>
  <si>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</si>
  <si>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</si>
  <si>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</si>
  <si>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</si>
  <si>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</si>
  <si>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</si>
  <si>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</si>
  <si>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</si>
  <si>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</si>
  <si>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</si>
  <si>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</si>
  <si>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</si>
  <si>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</si>
  <si>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</si>
  <si>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</si>
  <si>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</si>
  <si>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</si>
  <si>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</si>
  <si>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</si>
  <si>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</si>
  <si>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</si>
  <si>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</si>
  <si>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</si>
  <si>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</si>
  <si>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</si>
  <si>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</si>
  <si>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</si>
  <si>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</si>
  <si>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</si>
  <si>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</si>
  <si>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</si>
  <si>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</si>
  <si>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</si>
  <si>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</si>
  <si>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</si>
  <si>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</si>
  <si>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</si>
  <si>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</si>
  <si>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</si>
  <si>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</si>
  <si>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</si>
  <si>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</si>
  <si>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</si>
  <si>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</si>
  <si>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</si>
  <si>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</si>
  <si>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</si>
  <si>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</si>
  <si>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</si>
  <si>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</si>
  <si>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</si>
  <si>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</si>
  <si>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</si>
  <si>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</si>
  <si>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</si>
  <si>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</si>
  <si>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</si>
  <si>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</si>
  <si>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</si>
  <si>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</si>
  <si>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</si>
  <si>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</si>
  <si>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</si>
  <si>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</si>
  <si>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</si>
  <si>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</si>
  <si>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</si>
  <si>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</si>
  <si>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</si>
  <si>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</si>
  <si>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</si>
  <si>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</si>
  <si>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</si>
  <si>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</si>
  <si>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</si>
  <si>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</si>
  <si>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</si>
  <si>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</si>
  <si>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</si>
  <si>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</si>
  <si>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</si>
  <si>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</si>
  <si>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</si>
  <si>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</si>
  <si>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</si>
  <si>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</si>
  <si>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</si>
  <si>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</si>
  <si>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</si>
  <si>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</si>
  <si>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</si>
  <si>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</si>
  <si>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</si>
  <si>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</si>
  <si>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</si>
  <si>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</si>
  <si>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</si>
  <si>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</si>
  <si>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</si>
  <si>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</si>
  <si>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</si>
  <si>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</si>
  <si>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</si>
  <si>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</si>
  <si>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</si>
  <si>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</si>
  <si>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</si>
  <si>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</si>
  <si>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</si>
  <si>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</si>
  <si>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</si>
  <si>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</si>
  <si>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</si>
  <si>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</si>
  <si>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</si>
  <si>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</si>
  <si>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</si>
  <si>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</si>
  <si>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</si>
  <si>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</si>
  <si>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</si>
  <si>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</si>
  <si>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</si>
  <si>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</si>
  <si>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</si>
  <si>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</si>
  <si>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</si>
  <si>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</si>
  <si>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</si>
  <si>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</si>
  <si>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</si>
  <si>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</si>
  <si>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</si>
  <si>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</si>
  <si>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</si>
  <si>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</si>
  <si>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</si>
  <si>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</si>
  <si>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</si>
  <si>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</si>
  <si>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</si>
  <si>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</si>
  <si>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</si>
  <si>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</si>
  <si>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</si>
  <si>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</si>
  <si>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</si>
  <si>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</si>
  <si>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</si>
  <si>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</si>
  <si>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</si>
  <si>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</si>
  <si>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</si>
  <si>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</si>
  <si>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</si>
  <si>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</si>
  <si>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</si>
  <si>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</si>
  <si>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</si>
  <si>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</si>
  <si>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</si>
  <si>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</si>
  <si>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</si>
  <si>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</si>
  <si>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</si>
  <si>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</si>
  <si>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</si>
  <si>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</si>
  <si>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</si>
  <si>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</si>
  <si>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</si>
  <si>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</si>
  <si>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</si>
  <si>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</si>
  <si>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</si>
  <si>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</si>
  <si>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</si>
  <si>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</si>
  <si>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</si>
  <si>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</si>
  <si>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</si>
  <si>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</si>
  <si>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</si>
  <si>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</si>
  <si>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</si>
  <si>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</si>
  <si>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</si>
  <si>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</si>
  <si>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</si>
  <si>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</si>
  <si>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</si>
  <si>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</si>
  <si>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</si>
  <si>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</si>
  <si>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</si>
  <si>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</si>
  <si>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</si>
  <si>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</si>
  <si>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</si>
  <si>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</si>
  <si>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</si>
  <si>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</si>
  <si>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</si>
  <si>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</si>
  <si>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</si>
  <si>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</si>
  <si>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</si>
  <si>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</si>
  <si>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</si>
  <si>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</si>
  <si>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</si>
  <si>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</si>
  <si>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</si>
  <si>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</si>
  <si>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</si>
  <si>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</si>
  <si>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</si>
  <si>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</si>
  <si>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</si>
  <si>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</si>
  <si>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</si>
  <si>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</si>
  <si>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</si>
  <si>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</si>
  <si>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</si>
  <si>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</si>
  <si>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</si>
  <si>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</si>
  <si>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</si>
  <si>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</si>
  <si>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</si>
  <si>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</si>
  <si>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</si>
  <si>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</si>
  <si>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</si>
  <si>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</si>
  <si>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</si>
  <si>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</si>
  <si>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</si>
  <si>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</si>
  <si>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</si>
  <si>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</si>
  <si>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</si>
  <si>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</si>
  <si>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</si>
  <si>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</si>
  <si>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</si>
  <si>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</si>
  <si>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</si>
  <si>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</si>
  <si>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</si>
  <si>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</si>
  <si>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</si>
  <si>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</si>
  <si>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</si>
  <si>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</si>
  <si>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</si>
  <si>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</si>
  <si>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</si>
  <si>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</si>
  <si>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</si>
  <si>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</si>
  <si>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</si>
  <si>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</si>
  <si>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</si>
  <si>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</si>
  <si>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</si>
  <si>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</si>
  <si>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</si>
  <si>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</si>
  <si>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</si>
  <si>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</si>
  <si>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</si>
  <si>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</si>
  <si>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</si>
  <si>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</si>
  <si>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</si>
  <si>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</si>
  <si>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</si>
  <si>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</si>
  <si>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</si>
  <si>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</si>
  <si>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</si>
  <si>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</si>
  <si>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</si>
  <si>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</si>
  <si>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</si>
  <si>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</si>
  <si>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</si>
  <si>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</si>
  <si>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</si>
  <si>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</si>
  <si>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</si>
  <si>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</si>
  <si>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</si>
  <si>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</si>
  <si>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</si>
  <si>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</si>
  <si>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</si>
  <si>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</si>
  <si>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</si>
  <si>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</si>
  <si>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</si>
  <si>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</si>
  <si>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</si>
  <si>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</si>
  <si>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</si>
  <si>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</si>
  <si>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</si>
  <si>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</si>
  <si>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</si>
  <si>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</si>
  <si>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</si>
  <si>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</si>
  <si>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</si>
  <si>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</si>
  <si>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</si>
  <si>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</si>
  <si>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</si>
  <si>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</si>
  <si>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</si>
  <si>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</si>
  <si>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</si>
  <si>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</si>
  <si>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</si>
  <si>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</si>
  <si>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</si>
  <si>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</si>
  <si>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</si>
  <si>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</si>
  <si>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</si>
  <si>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</si>
  <si>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</si>
  <si>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</si>
  <si>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</si>
  <si>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</si>
  <si>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</si>
  <si>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</si>
  <si>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</si>
  <si>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</si>
  <si>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</si>
  <si>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</si>
  <si>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</si>
  <si>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</si>
  <si>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</si>
  <si>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</si>
  <si>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</si>
  <si>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</si>
  <si>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</si>
  <si>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</si>
  <si>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</si>
  <si>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</si>
  <si>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</si>
  <si>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</si>
  <si>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</si>
  <si>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</si>
  <si>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</si>
  <si>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</si>
  <si>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</si>
  <si>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</si>
  <si>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</si>
  <si>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</si>
  <si>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</si>
  <si>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</si>
  <si>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</si>
  <si>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</si>
  <si>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</si>
  <si>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</si>
  <si>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</si>
  <si>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</si>
  <si>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</si>
  <si>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</si>
  <si>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</si>
  <si>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</si>
  <si>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</si>
  <si>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</si>
  <si>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</si>
  <si>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</si>
  <si>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</si>
  <si>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</si>
  <si>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</si>
  <si>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</si>
  <si>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</si>
  <si>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</si>
  <si>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</si>
  <si>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</si>
  <si>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</si>
  <si>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</si>
  <si>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</si>
  <si>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</si>
  <si>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</si>
  <si>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</si>
  <si>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</si>
  <si>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</si>
  <si>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</si>
  <si>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</si>
  <si>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</si>
  <si>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</si>
  <si>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</si>
  <si>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</si>
  <si>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</si>
  <si>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</si>
  <si>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</si>
  <si>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</si>
  <si>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</si>
  <si>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</si>
  <si>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</si>
  <si>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</si>
  <si>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</si>
  <si>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</si>
  <si>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</si>
  <si>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</si>
  <si>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</si>
  <si>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</si>
  <si>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</si>
  <si>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</si>
  <si>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</si>
  <si>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</si>
  <si>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</si>
  <si>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</si>
  <si>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</si>
  <si>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</si>
  <si>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</si>
  <si>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</si>
  <si>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</si>
  <si>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</si>
  <si>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</si>
  <si>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</si>
  <si>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</si>
  <si>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</si>
  <si>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</si>
  <si>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</si>
  <si>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</si>
  <si>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</si>
  <si>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</si>
  <si>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</si>
  <si>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</si>
  <si>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</si>
  <si>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</si>
  <si>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</si>
  <si>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</si>
  <si>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</si>
  <si>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</si>
  <si>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</si>
  <si>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</si>
  <si>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</si>
  <si>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</si>
  <si>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</si>
  <si>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</si>
  <si>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</si>
  <si>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</si>
  <si>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</si>
  <si>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</si>
  <si>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</si>
  <si>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</si>
  <si>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</si>
  <si>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</si>
  <si>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</si>
  <si>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</si>
  <si>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</si>
  <si>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</si>
  <si>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</si>
  <si>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</si>
  <si>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</si>
  <si>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</si>
  <si>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</si>
  <si>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</si>
  <si>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</si>
  <si>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</si>
  <si>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</si>
  <si>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</si>
  <si>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</si>
  <si>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</si>
  <si>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</si>
  <si>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</si>
  <si>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</si>
  <si>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</si>
  <si>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</si>
  <si>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</si>
  <si>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</si>
  <si>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</si>
  <si>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</si>
  <si>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</si>
  <si>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</si>
  <si>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</si>
  <si>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</si>
  <si>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</si>
  <si>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</si>
  <si>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</si>
  <si>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</si>
  <si>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</si>
  <si>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</si>
  <si>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</si>
  <si>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</si>
  <si>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</si>
  <si>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</si>
  <si>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</si>
  <si>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</si>
  <si>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</si>
  <si>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</si>
  <si>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</si>
  <si>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</si>
  <si>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</si>
  <si>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</si>
  <si>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</si>
  <si>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</si>
  <si>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</si>
  <si>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</si>
  <si>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</si>
  <si>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</si>
  <si>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</si>
  <si>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</si>
  <si>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</si>
  <si>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</si>
  <si>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</si>
  <si>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</si>
  <si>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</si>
  <si>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</si>
  <si>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</si>
  <si>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</si>
  <si>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</si>
  <si>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</si>
  <si>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</si>
  <si>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</si>
  <si>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</si>
  <si>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</si>
  <si>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</si>
  <si>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</si>
  <si>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</si>
  <si>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</si>
  <si>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</si>
  <si>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</si>
  <si>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</si>
  <si>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</si>
  <si>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</si>
  <si>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</si>
  <si>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</si>
  <si>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</si>
  <si>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</si>
  <si>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</si>
  <si>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</si>
  <si>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</si>
  <si>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</si>
  <si>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</si>
  <si>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</si>
  <si>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</si>
  <si>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</si>
  <si>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</si>
  <si>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</si>
  <si>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</si>
  <si>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</si>
  <si>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</si>
  <si>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</si>
  <si>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</si>
  <si>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</si>
  <si>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</si>
  <si>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</si>
  <si>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</si>
  <si>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</si>
  <si>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</si>
  <si>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</si>
  <si>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</si>
  <si>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</si>
  <si>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</si>
  <si>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</si>
  <si>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</si>
  <si>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</si>
  <si>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</si>
  <si>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</si>
  <si>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</si>
  <si>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</si>
  <si>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</si>
  <si>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</si>
  <si>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</si>
  <si>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</si>
  <si>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</si>
  <si>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</si>
  <si>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</si>
  <si>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</si>
  <si>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</si>
  <si>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</si>
  <si>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</si>
  <si>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</si>
  <si>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</si>
  <si>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</si>
  <si>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</si>
  <si>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</si>
  <si>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</si>
  <si>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</si>
  <si>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</si>
  <si>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</si>
  <si>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</si>
  <si>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</si>
  <si>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</si>
  <si>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</si>
  <si>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</si>
  <si>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</si>
  <si>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</si>
  <si>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</si>
  <si>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</si>
  <si>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</si>
  <si>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</si>
  <si>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</si>
  <si>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</si>
  <si>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</si>
  <si>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</si>
  <si>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</si>
  <si>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</si>
  <si>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</si>
  <si>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</si>
  <si>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</si>
  <si>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</si>
  <si>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</si>
  <si>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</si>
  <si>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</si>
  <si>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</si>
  <si>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</si>
  <si>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</si>
  <si>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</si>
  <si>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</si>
  <si>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</si>
  <si>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</si>
  <si>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</si>
  <si>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</si>
  <si>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</si>
  <si>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</si>
  <si>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</si>
  <si>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</si>
  <si>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</si>
  <si>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</si>
  <si>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</si>
  <si>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</si>
  <si>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</si>
  <si>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</si>
  <si>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</si>
  <si>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</si>
  <si>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</si>
  <si>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</si>
  <si>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</si>
  <si>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</si>
  <si>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</si>
  <si>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</si>
  <si>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</si>
  <si>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</si>
  <si>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</si>
  <si>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</si>
  <si>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</si>
  <si>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</si>
  <si>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</si>
  <si>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</si>
  <si>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</si>
  <si>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</si>
  <si>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</si>
  <si>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</si>
  <si>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</si>
  <si>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</si>
  <si>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</si>
  <si>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</si>
  <si>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</si>
  <si>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</si>
  <si>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</si>
  <si>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</si>
  <si>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</si>
  <si>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</si>
  <si>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</si>
  <si>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</si>
  <si>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</si>
  <si>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</si>
  <si>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</si>
  <si>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</si>
  <si>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</si>
  <si>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</si>
  <si>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</si>
  <si>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</si>
  <si>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</si>
  <si>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</si>
  <si>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</si>
  <si>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</si>
  <si>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</si>
  <si>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</si>
  <si>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</si>
  <si>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</si>
  <si>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</si>
  <si>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</si>
  <si>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</si>
  <si>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</si>
  <si>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</si>
  <si>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</si>
  <si>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</si>
  <si>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</si>
  <si>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</si>
  <si>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</si>
  <si>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</si>
  <si>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</si>
  <si>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</si>
  <si>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</si>
  <si>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</si>
  <si>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</si>
  <si>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</si>
  <si>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</si>
  <si>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</si>
  <si>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</si>
  <si>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</si>
  <si>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</si>
  <si>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</si>
  <si>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</si>
  <si>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</si>
  <si>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</si>
  <si>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</si>
  <si>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</si>
  <si>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</si>
  <si>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</si>
  <si>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</si>
  <si>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</si>
  <si>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</si>
  <si>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</si>
  <si>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</si>
  <si>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</si>
  <si>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</si>
  <si>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</si>
  <si>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</si>
  <si>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</si>
  <si>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</si>
  <si>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</si>
  <si>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</si>
  <si>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</si>
  <si>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</si>
  <si>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</si>
  <si>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</si>
  <si>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</si>
  <si>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</si>
  <si>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</si>
  <si>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</si>
  <si>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</si>
  <si>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</si>
  <si>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</si>
  <si>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</si>
  <si>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</si>
  <si>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</si>
  <si>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</si>
  <si>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</si>
  <si>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</si>
  <si>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</si>
  <si>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</si>
  <si>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</si>
  <si>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</si>
  <si>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</si>
  <si>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</si>
  <si>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</si>
  <si>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</si>
  <si>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</si>
  <si>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</si>
  <si>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</si>
  <si>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</si>
  <si>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</si>
  <si>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</si>
  <si>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</si>
  <si>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</si>
  <si>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</si>
  <si>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</si>
  <si>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</si>
  <si>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</si>
  <si>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</si>
  <si>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</si>
  <si>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</si>
  <si>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</si>
  <si>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</si>
  <si>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</si>
  <si>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</si>
  <si>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</si>
  <si>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</si>
  <si>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</si>
  <si>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</si>
  <si>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</si>
  <si>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</si>
  <si>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</si>
  <si>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</si>
  <si>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</si>
  <si>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</si>
  <si>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</si>
  <si>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</si>
  <si>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</si>
  <si>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</si>
  <si>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</si>
  <si>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</si>
  <si>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</si>
  <si>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</si>
  <si>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</si>
  <si>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</si>
  <si>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</si>
  <si>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</si>
  <si>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</si>
  <si>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</si>
  <si>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</si>
  <si>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</si>
  <si>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</si>
  <si>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</si>
  <si>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</si>
  <si>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</si>
  <si>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</si>
  <si>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</si>
  <si>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</si>
  <si>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</si>
  <si>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</si>
  <si>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</si>
  <si>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</si>
  <si>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</si>
  <si>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</si>
  <si>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</si>
  <si>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</si>
  <si>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</si>
  <si>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</si>
  <si>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</si>
  <si>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</si>
  <si>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</si>
  <si>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</si>
  <si>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</si>
  <si>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</si>
  <si>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</si>
  <si>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</si>
  <si>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</si>
  <si>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</si>
  <si>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</si>
  <si>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</si>
  <si>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</si>
  <si>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</si>
  <si>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</si>
  <si>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</si>
  <si>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</si>
  <si>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</si>
  <si>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</si>
  <si>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</si>
  <si>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</si>
  <si>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</si>
  <si>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</si>
  <si>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</si>
  <si>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</si>
  <si>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</si>
  <si>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</si>
  <si>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</si>
  <si>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</si>
  <si>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</si>
  <si>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</si>
  <si>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</si>
  <si>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</si>
  <si>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</si>
  <si>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</si>
  <si>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</si>
  <si>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</si>
  <si>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</si>
  <si>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</si>
  <si>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</si>
  <si>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</si>
  <si>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</si>
  <si>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</si>
  <si>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</si>
  <si>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</si>
  <si>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</si>
  <si>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</si>
  <si>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</si>
  <si>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</si>
  <si>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</si>
  <si>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</si>
  <si>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</si>
  <si>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</si>
  <si>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</si>
  <si>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</si>
  <si>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</si>
  <si>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</si>
  <si>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</si>
  <si>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</si>
  <si>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</si>
  <si>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</si>
  <si>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</si>
  <si>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</si>
  <si>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</si>
  <si>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</si>
  <si>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</si>
  <si>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</si>
  <si>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</si>
  <si>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</si>
  <si>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</si>
  <si>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</si>
  <si>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</si>
  <si>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</si>
  <si>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</si>
  <si>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</si>
  <si>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</si>
  <si>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</si>
  <si>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</si>
  <si>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</si>
  <si>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</si>
  <si>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</si>
  <si>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</si>
  <si>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</si>
  <si>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</si>
  <si>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</si>
  <si>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</si>
  <si>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</si>
  <si>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</si>
  <si>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</si>
  <si>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</si>
  <si>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</si>
  <si>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</si>
  <si>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</si>
  <si>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</si>
  <si>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</si>
  <si>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</si>
  <si>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</si>
  <si>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</si>
  <si>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</si>
  <si>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</si>
  <si>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</si>
  <si>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</si>
  <si>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</si>
  <si>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</si>
  <si>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</si>
  <si>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</si>
  <si>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</si>
  <si>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</si>
  <si>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</si>
  <si>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</si>
  <si>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</si>
  <si>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</si>
  <si>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</si>
  <si>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</si>
  <si>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</si>
  <si>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</si>
  <si>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</si>
  <si>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</si>
  <si>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</si>
  <si>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</si>
  <si>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</si>
  <si>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</si>
  <si>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</si>
  <si>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</si>
  <si>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</si>
  <si>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</si>
  <si>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</si>
  <si>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</si>
  <si>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</si>
  <si>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</si>
  <si>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</si>
  <si>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</si>
  <si>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</si>
  <si>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</si>
  <si>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</si>
  <si>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</si>
  <si>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</si>
  <si>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</si>
  <si>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</si>
  <si>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</si>
  <si>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</si>
  <si>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</si>
  <si>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</si>
  <si>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</si>
  <si>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</si>
  <si>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</si>
  <si>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</si>
  <si>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</si>
  <si>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</si>
  <si>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</si>
  <si>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</si>
  <si>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</si>
  <si>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</si>
  <si>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</si>
  <si>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</si>
  <si>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</si>
  <si>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</si>
  <si>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</si>
  <si>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</si>
  <si>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</si>
  <si>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</si>
  <si>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</si>
  <si>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</si>
  <si>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</si>
  <si>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</si>
  <si>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</si>
  <si>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</si>
  <si>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</si>
  <si>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</si>
  <si>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</si>
  <si>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</si>
  <si>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</si>
  <si>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</si>
  <si>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</si>
  <si>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</si>
  <si>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</si>
  <si>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</si>
  <si>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</si>
  <si>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</si>
  <si>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</si>
  <si>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</si>
  <si>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</si>
  <si>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</si>
  <si>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</si>
  <si>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</si>
  <si>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</si>
  <si>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</si>
  <si>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</si>
  <si>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</si>
  <si>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</si>
  <si>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</si>
  <si>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</si>
  <si>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</si>
  <si>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</si>
  <si>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</si>
  <si>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</si>
  <si>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</si>
  <si>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</si>
  <si>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</si>
  <si>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</si>
  <si>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</si>
  <si>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</si>
  <si>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</si>
  <si>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</si>
  <si>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</si>
  <si>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</si>
  <si>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</si>
  <si>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</si>
  <si>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</si>
  <si>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</si>
  <si>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</si>
  <si>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</si>
  <si>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</si>
  <si>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</si>
  <si>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</si>
  <si>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</si>
  <si>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</si>
  <si>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</si>
  <si>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</si>
  <si>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</si>
  <si>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</si>
  <si>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</si>
  <si>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</si>
  <si>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</si>
  <si>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</si>
  <si>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</si>
  <si>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</si>
  <si>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</si>
  <si>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</si>
  <si>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</si>
  <si>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</si>
  <si>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</si>
  <si>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</si>
  <si>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</si>
  <si>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</si>
  <si>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</si>
  <si>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</si>
  <si>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</si>
  <si>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</si>
  <si>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</si>
  <si>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</si>
  <si>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</si>
  <si>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</si>
  <si>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</si>
  <si>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</si>
  <si>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</si>
  <si>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</si>
  <si>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</si>
  <si>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</si>
  <si>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</si>
  <si>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</si>
  <si>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</si>
  <si>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</si>
  <si>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</si>
  <si>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</si>
  <si>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</si>
  <si>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</si>
  <si>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</si>
  <si>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</si>
  <si>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</si>
  <si>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</si>
  <si>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</si>
  <si>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</si>
  <si>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</si>
  <si>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</si>
  <si>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</si>
  <si>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</si>
  <si>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</si>
  <si>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</si>
  <si>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</si>
  <si>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</si>
  <si>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</si>
  <si>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</si>
  <si>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</si>
  <si>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</si>
  <si>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</si>
  <si>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</si>
  <si>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</si>
  <si>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</si>
  <si>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</si>
  <si>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</si>
  <si>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</si>
  <si>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</si>
  <si>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</si>
  <si>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</si>
  <si>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</si>
  <si>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</si>
  <si>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</si>
  <si>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</si>
  <si>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</si>
  <si>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</si>
  <si>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</si>
  <si>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</si>
  <si>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</si>
  <si>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</si>
  <si>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</si>
  <si>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</si>
  <si>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</si>
  <si>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</si>
  <si>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</si>
  <si>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</si>
  <si>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</si>
  <si>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</si>
  <si>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</si>
  <si>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</si>
  <si>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</si>
  <si>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</si>
  <si>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</si>
  <si>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</si>
  <si>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</si>
  <si>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</si>
  <si>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</si>
  <si>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</si>
  <si>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</si>
  <si>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</si>
  <si>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</si>
  <si>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</si>
  <si>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</si>
  <si>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</si>
  <si>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</si>
  <si>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</si>
  <si>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</si>
  <si>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</si>
  <si>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</si>
  <si>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</si>
  <si>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</si>
  <si>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</si>
  <si>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</si>
  <si>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</si>
  <si>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</si>
  <si>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</si>
  <si>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</si>
  <si>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</si>
  <si>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</si>
  <si>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</si>
  <si>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</si>
  <si>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</si>
  <si>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</si>
  <si>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</si>
  <si>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</si>
  <si>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</si>
  <si>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</si>
  <si>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</si>
  <si>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</si>
  <si>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</si>
  <si>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</si>
  <si>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</si>
  <si>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</si>
  <si>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</si>
  <si>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</si>
  <si>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</si>
  <si>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</si>
  <si>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</si>
  <si>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</si>
  <si>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</si>
  <si>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</si>
  <si>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</si>
  <si>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</si>
  <si>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</si>
  <si>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</si>
  <si>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</si>
  <si>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</si>
  <si>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</si>
  <si>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</si>
  <si>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</si>
  <si>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</si>
  <si>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</si>
  <si>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</si>
  <si>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</si>
  <si>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</si>
  <si>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</si>
  <si>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</si>
  <si>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</si>
  <si>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</si>
  <si>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</si>
  <si>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</si>
  <si>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</si>
  <si>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</si>
  <si>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</si>
  <si>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</si>
  <si>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</si>
  <si>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</si>
  <si>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</si>
  <si>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</si>
  <si>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</si>
  <si>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</si>
  <si>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</si>
  <si>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</si>
  <si>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</si>
  <si>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</si>
  <si>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</si>
  <si>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</si>
  <si>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</si>
  <si>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</si>
  <si>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</si>
  <si>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</si>
  <si>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</si>
  <si>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</si>
  <si>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</si>
  <si>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</si>
  <si>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</si>
  <si>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</si>
  <si>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</si>
  <si>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</si>
  <si>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</si>
  <si>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</si>
  <si>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</si>
  <si>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</si>
  <si>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</si>
  <si>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</si>
  <si>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</si>
  <si>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</si>
  <si>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</si>
  <si>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</si>
  <si>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</si>
  <si>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</si>
  <si>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</si>
  <si>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</si>
  <si>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</si>
  <si>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</si>
  <si>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</si>
  <si>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</si>
  <si>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</si>
  <si>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</si>
  <si>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</si>
  <si>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</si>
  <si>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</si>
  <si>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</si>
  <si>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</si>
  <si>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</si>
  <si>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</si>
  <si>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</si>
  <si>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</si>
  <si>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</si>
  <si>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</si>
  <si>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</si>
  <si>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</si>
  <si>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</si>
  <si>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</si>
  <si>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</si>
  <si>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</si>
  <si>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</si>
  <si>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</si>
  <si>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</si>
  <si>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</si>
  <si>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</si>
  <si>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</si>
  <si>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</si>
  <si>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</si>
  <si>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</si>
  <si>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</si>
  <si>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</si>
  <si>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</si>
  <si>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</si>
  <si>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</si>
  <si>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</si>
  <si>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</si>
  <si>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</si>
  <si>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</si>
  <si>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</si>
  <si>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</si>
  <si>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</si>
  <si>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</si>
  <si>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</si>
  <si>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</si>
  <si>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</si>
  <si>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</si>
  <si>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</si>
  <si>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</si>
  <si>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</si>
  <si>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</si>
  <si>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</si>
  <si>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</si>
  <si>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</si>
  <si>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</si>
  <si>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</si>
  <si>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</si>
  <si>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</si>
  <si>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</si>
  <si>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</si>
  <si>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</si>
  <si>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</si>
  <si>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</si>
  <si>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</si>
  <si>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</si>
  <si>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</si>
  <si>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</si>
  <si>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</si>
  <si>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</si>
  <si>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</si>
  <si>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</si>
  <si>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</si>
  <si>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</si>
  <si>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</si>
  <si>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</si>
  <si>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</si>
  <si>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</si>
  <si>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</si>
  <si>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</si>
  <si>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</si>
  <si>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</si>
  <si>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</si>
  <si>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</si>
  <si>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</si>
  <si>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</si>
  <si>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</si>
  <si>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</si>
  <si>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</si>
  <si>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</si>
  <si>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</si>
  <si>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</si>
  <si>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</si>
  <si>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</si>
  <si>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</si>
  <si>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</si>
  <si>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</si>
  <si>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</si>
  <si>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</si>
  <si>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</si>
  <si>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</si>
  <si>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</si>
  <si>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</si>
  <si>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</si>
  <si>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</si>
  <si>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</si>
  <si>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</si>
  <si>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</si>
  <si>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</si>
  <si>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</si>
  <si>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</si>
  <si>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</si>
  <si>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</si>
  <si>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</si>
  <si>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</si>
  <si>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</si>
  <si>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</si>
  <si>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</si>
  <si>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</si>
  <si>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</si>
  <si>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</si>
  <si>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</si>
  <si>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</si>
  <si>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</si>
  <si>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</si>
  <si>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</si>
  <si>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</si>
  <si>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</si>
  <si>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</si>
  <si>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</si>
  <si>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</si>
  <si>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</si>
  <si>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</si>
  <si>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</si>
  <si>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</si>
  <si>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</si>
  <si>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</si>
  <si>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</si>
  <si>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</si>
  <si>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</si>
  <si>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</si>
  <si>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</si>
  <si>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</si>
  <si>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</si>
  <si>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</si>
  <si>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</si>
  <si>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</si>
  <si>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</si>
  <si>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</si>
  <si>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</si>
  <si>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</si>
  <si>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</si>
  <si>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</si>
  <si>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</si>
  <si>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</si>
  <si>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</si>
  <si>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</si>
  <si>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</si>
  <si>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</si>
  <si>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</si>
  <si>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</si>
  <si>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</si>
  <si>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</si>
  <si>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</si>
  <si>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</si>
  <si>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</si>
  <si>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</si>
  <si>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</si>
  <si>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</si>
  <si>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</si>
  <si>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</si>
  <si>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</si>
  <si>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</si>
  <si>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</si>
  <si>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</si>
  <si>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</si>
  <si>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</si>
  <si>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</si>
  <si>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</si>
  <si>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</si>
  <si>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</si>
  <si>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</si>
  <si>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</si>
  <si>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</si>
  <si>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</si>
  <si>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</si>
  <si>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</si>
  <si>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</si>
  <si>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</si>
  <si>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</si>
  <si>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</si>
  <si>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</si>
  <si>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</si>
  <si>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</si>
  <si>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</si>
  <si>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</si>
  <si>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</si>
  <si>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</si>
  <si>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</si>
  <si>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</si>
  <si>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</si>
  <si>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</si>
  <si>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</si>
  <si>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</si>
  <si>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</si>
  <si>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</si>
  <si>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</si>
  <si>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</si>
  <si>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</si>
  <si>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</si>
  <si>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</si>
  <si>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</si>
  <si>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</si>
  <si>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</si>
  <si>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</si>
  <si>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</si>
  <si>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</si>
  <si>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</si>
  <si>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</si>
  <si>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</si>
  <si>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</si>
  <si>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</si>
  <si>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</si>
  <si>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</si>
  <si>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</si>
  <si>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</si>
  <si>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</si>
  <si>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</si>
  <si>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</si>
  <si>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</si>
  <si>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</si>
  <si>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</si>
  <si>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</si>
  <si>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</si>
  <si>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</si>
  <si>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</si>
  <si>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</si>
  <si>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</si>
  <si>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</si>
  <si>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</si>
  <si>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</si>
  <si>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</si>
  <si>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</si>
  <si>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</si>
  <si>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</si>
  <si>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</si>
  <si>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</si>
  <si>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</si>
  <si>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</si>
  <si>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</si>
  <si>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</si>
  <si>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</si>
  <si>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</si>
  <si>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</si>
  <si>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</si>
  <si>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</si>
  <si>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</si>
  <si>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</si>
  <si>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</si>
  <si>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</si>
  <si>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</si>
  <si>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</si>
  <si>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</si>
  <si>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</si>
  <si>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</si>
  <si>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</si>
  <si>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</si>
  <si>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</si>
  <si>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</si>
  <si>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</si>
  <si>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</si>
  <si>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</si>
  <si>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</si>
  <si>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</si>
  <si>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</si>
  <si>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</si>
  <si>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</si>
  <si>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</si>
  <si>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</si>
  <si>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</si>
  <si>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</si>
  <si>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</si>
  <si>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</si>
  <si>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</si>
  <si>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</si>
  <si>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</si>
  <si>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</si>
  <si>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</si>
  <si>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</si>
  <si>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</si>
  <si>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</si>
  <si>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</si>
  <si>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</si>
  <si>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</si>
  <si>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</si>
  <si>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</si>
  <si>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</si>
  <si>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</si>
  <si>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</si>
  <si>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</si>
  <si>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</si>
  <si>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</si>
  <si>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</si>
  <si>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</si>
  <si>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</si>
  <si>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</si>
  <si>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</si>
  <si>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</si>
  <si>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</si>
  <si>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</si>
  <si>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</si>
  <si>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</si>
  <si>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</si>
  <si>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</si>
  <si>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</si>
  <si>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</si>
  <si>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</si>
  <si>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</si>
  <si>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</si>
  <si>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</si>
  <si>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</si>
  <si>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</si>
  <si>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</si>
  <si>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</si>
  <si>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</si>
  <si>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</si>
  <si>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</si>
  <si>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</si>
  <si>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</si>
  <si>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</si>
  <si>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</si>
  <si>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</si>
  <si>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</si>
  <si>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</si>
  <si>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</si>
  <si>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</si>
  <si>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</si>
  <si>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</si>
  <si>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</si>
  <si>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</si>
  <si>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</si>
  <si>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</si>
  <si>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</si>
  <si>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</si>
  <si>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</si>
  <si>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</si>
  <si>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</si>
  <si>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</si>
  <si>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</si>
  <si>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</si>
  <si>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</si>
  <si>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</si>
  <si>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</si>
  <si>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</si>
  <si>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</si>
  <si>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</si>
  <si>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</si>
  <si>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</si>
  <si>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</si>
  <si>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</si>
  <si>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</si>
  <si>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</si>
  <si>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</si>
  <si>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</si>
  <si>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</si>
  <si>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</si>
  <si>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</si>
  <si>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</si>
  <si>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</si>
  <si>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</si>
  <si>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</si>
  <si>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</si>
  <si>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</si>
  <si>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</si>
  <si>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</si>
  <si>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</si>
  <si>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</si>
  <si>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</si>
  <si>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</si>
  <si>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</si>
  <si>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</si>
  <si>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</si>
  <si>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</si>
  <si>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</si>
  <si>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</si>
  <si>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</si>
  <si>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</si>
  <si>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</si>
  <si>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</si>
  <si>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</si>
  <si>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</si>
  <si>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</si>
  <si>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</si>
  <si>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</si>
  <si>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</si>
  <si>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</si>
  <si>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</si>
  <si>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</si>
  <si>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</si>
  <si>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</si>
  <si>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</si>
  <si>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</si>
  <si>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</si>
  <si>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</si>
  <si>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</si>
  <si>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</si>
  <si>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</si>
  <si>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</si>
  <si>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</si>
  <si>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</si>
  <si>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</si>
  <si>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</si>
  <si>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</si>
  <si>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</si>
  <si>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</si>
  <si>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</si>
  <si>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</si>
  <si>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</si>
  <si>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</si>
  <si>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</si>
  <si>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</si>
  <si>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</si>
  <si>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</si>
  <si>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</si>
  <si>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</si>
  <si>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</si>
  <si>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</si>
  <si>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</si>
  <si>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</si>
  <si>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</si>
  <si>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</si>
  <si>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</si>
  <si>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</si>
  <si>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</si>
  <si>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</si>
  <si>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</si>
  <si>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</si>
  <si>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</si>
  <si>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</si>
  <si>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</si>
  <si>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</si>
  <si>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</si>
  <si>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</si>
  <si>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</si>
  <si>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</si>
  <si>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</si>
  <si>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</si>
  <si>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</si>
  <si>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</si>
  <si>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</si>
  <si>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</si>
  <si>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</si>
  <si>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</si>
  <si>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</si>
  <si>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</si>
  <si>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</si>
  <si>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</si>
  <si>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</si>
  <si>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</si>
  <si>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</si>
  <si>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</si>
  <si>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</si>
  <si>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</si>
  <si>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</si>
  <si>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</si>
  <si>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</si>
  <si>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</si>
  <si>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</si>
  <si>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</si>
  <si>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</si>
  <si>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</si>
  <si>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</si>
  <si>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</si>
  <si>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</si>
  <si>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</si>
  <si>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</si>
  <si>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</si>
  <si>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</si>
  <si>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</si>
  <si>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</si>
  <si>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</si>
  <si>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</si>
  <si>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</si>
  <si>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</si>
  <si>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</si>
  <si>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</si>
  <si>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</si>
  <si>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</si>
  <si>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</si>
  <si>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</si>
  <si>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</si>
  <si>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</si>
  <si>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</si>
  <si>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</si>
  <si>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</si>
  <si>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</si>
  <si>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</si>
  <si>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</si>
  <si>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</si>
  <si>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</si>
  <si>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</si>
  <si>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</si>
  <si>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</si>
  <si>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</si>
  <si>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</si>
  <si>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</si>
  <si>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</si>
  <si>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</si>
  <si>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</si>
  <si>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</si>
  <si>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</si>
  <si>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</si>
  <si>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</si>
  <si>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</si>
  <si>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</si>
  <si>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</si>
  <si>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</si>
  <si>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</si>
  <si>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</si>
  <si>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</si>
  <si>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</si>
  <si>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</si>
  <si>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</si>
  <si>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</si>
  <si>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</si>
  <si>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</si>
  <si>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</si>
  <si>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</si>
  <si>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</si>
  <si>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</si>
  <si>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</si>
  <si>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</si>
  <si>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</si>
  <si>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</si>
  <si>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</si>
  <si>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</si>
  <si>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</si>
  <si>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</si>
  <si>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</si>
  <si>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</si>
  <si>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</si>
  <si>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</si>
  <si>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</si>
  <si>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</si>
  <si>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</si>
  <si>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</si>
  <si>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</si>
  <si>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</si>
  <si>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</si>
  <si>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</si>
  <si>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</si>
  <si>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</si>
  <si>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</si>
  <si>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</si>
  <si>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</si>
  <si>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</si>
  <si>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</si>
  <si>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</si>
  <si>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</si>
  <si>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</si>
  <si>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</si>
  <si>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</si>
  <si>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</si>
  <si>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</si>
  <si>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</si>
  <si>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</si>
  <si>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</si>
  <si>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</si>
  <si>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</si>
  <si>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</si>
  <si>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</si>
  <si>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</si>
  <si>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</si>
  <si>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</si>
  <si>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</si>
  <si>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</si>
  <si>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</si>
  <si>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</si>
  <si>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</si>
  <si>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</si>
  <si>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</si>
  <si>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</si>
  <si>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</si>
  <si>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</si>
  <si>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</si>
  <si>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</si>
  <si>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</si>
  <si>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</si>
  <si>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</si>
  <si>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</si>
  <si>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</si>
  <si>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</si>
  <si>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</si>
  <si>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</si>
  <si>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</si>
  <si>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</si>
  <si>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</si>
  <si>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</si>
  <si>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</si>
  <si>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</si>
  <si>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</si>
  <si>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</si>
  <si>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</si>
  <si>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</si>
  <si>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</si>
  <si>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</si>
  <si>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</si>
  <si>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</si>
  <si>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</si>
  <si>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</si>
  <si>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</si>
  <si>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</si>
  <si>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</si>
  <si>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</si>
  <si>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</si>
  <si>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</si>
  <si>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</si>
  <si>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</si>
  <si>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</si>
  <si>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</si>
  <si>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</si>
  <si>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</si>
  <si>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</si>
  <si>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</si>
  <si>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</si>
  <si>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</si>
  <si>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</si>
  <si>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</si>
  <si>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</si>
  <si>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</si>
  <si>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</si>
  <si>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</si>
  <si>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</si>
  <si>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</si>
  <si>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</si>
  <si>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</si>
  <si>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</si>
  <si>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</si>
  <si>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</si>
  <si>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</si>
  <si>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</si>
  <si>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</si>
  <si>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</si>
  <si>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</si>
  <si>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</si>
  <si>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</si>
  <si>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</si>
  <si>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</si>
  <si>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</si>
  <si>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</si>
  <si>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</si>
  <si>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</si>
  <si>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</si>
  <si>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</si>
  <si>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</si>
  <si>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</si>
  <si>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</si>
  <si>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</si>
  <si>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</si>
  <si>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</si>
  <si>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</si>
  <si>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</si>
  <si>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</si>
  <si>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</si>
  <si>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</si>
  <si>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</si>
  <si>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</si>
  <si>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</si>
  <si>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</si>
  <si>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</si>
  <si>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</si>
  <si>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</si>
  <si>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</si>
  <si>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</si>
  <si>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</si>
  <si>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</si>
  <si>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</si>
  <si>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</si>
  <si>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</si>
  <si>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</si>
  <si>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</si>
  <si>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</si>
  <si>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</si>
  <si>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</si>
  <si>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</si>
  <si>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</si>
  <si>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</si>
  <si>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</si>
  <si>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</si>
  <si>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</si>
  <si>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</si>
  <si>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</si>
  <si>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</si>
  <si>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</si>
  <si>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</si>
  <si>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</si>
  <si>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</si>
  <si>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</si>
  <si>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</si>
  <si>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</si>
  <si>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</si>
  <si>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</si>
  <si>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</si>
  <si>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</si>
  <si>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</si>
  <si>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</si>
  <si>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</si>
  <si>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</si>
  <si>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</si>
  <si>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</si>
  <si>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</si>
  <si>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</si>
  <si>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</si>
  <si>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</si>
  <si>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</si>
  <si>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</si>
  <si>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</si>
  <si>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</si>
  <si>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</si>
  <si>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</si>
  <si>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</si>
  <si>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</si>
  <si>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</si>
  <si>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</si>
  <si>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</si>
  <si>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</si>
  <si>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</si>
  <si>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</si>
  <si>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</si>
  <si>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</si>
  <si>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</si>
  <si>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</si>
  <si>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</si>
  <si>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</si>
  <si>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</si>
  <si>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</si>
  <si>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</si>
  <si>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</si>
  <si>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</si>
  <si>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</si>
  <si>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</si>
  <si>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</si>
  <si>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</si>
  <si>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</si>
  <si>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</si>
  <si>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</si>
  <si>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</si>
  <si>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</si>
  <si>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</si>
  <si>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</si>
  <si>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</si>
  <si>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</si>
  <si>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</si>
  <si>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</si>
  <si>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</si>
  <si>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</si>
  <si>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</si>
  <si>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</si>
  <si>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</si>
  <si>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</si>
  <si>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</si>
  <si>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</si>
  <si>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</si>
  <si>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</si>
  <si>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</si>
  <si>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</si>
  <si>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</si>
  <si>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</si>
  <si>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</si>
  <si>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</si>
  <si>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</si>
  <si>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</si>
  <si>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</si>
  <si>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</si>
  <si>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</si>
  <si>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</si>
  <si>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</si>
  <si>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</si>
  <si>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</si>
  <si>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</si>
  <si>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</si>
  <si>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</si>
  <si>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</si>
  <si>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</si>
  <si>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</si>
  <si>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</si>
  <si>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</si>
  <si>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</si>
  <si>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</si>
  <si>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</si>
  <si>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</si>
  <si>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</si>
  <si>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</si>
  <si>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</si>
  <si>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</si>
  <si>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</si>
  <si>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</si>
  <si>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</si>
  <si>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</si>
  <si>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</si>
  <si>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</si>
  <si>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</si>
  <si>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</si>
  <si>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</si>
  <si>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</si>
  <si>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</si>
  <si>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</si>
  <si>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</si>
  <si>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</si>
  <si>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</si>
  <si>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</si>
  <si>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</si>
  <si>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</si>
  <si>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</si>
  <si>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</si>
  <si>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</si>
  <si>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</si>
  <si>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</si>
  <si>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</si>
  <si>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</si>
  <si>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</si>
  <si>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</si>
  <si>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</si>
  <si>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</si>
  <si>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</si>
  <si>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</si>
  <si>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</si>
  <si>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</si>
  <si>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</si>
  <si>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</si>
  <si>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</si>
  <si>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</si>
  <si>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</si>
  <si>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</si>
  <si>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</si>
  <si>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</si>
  <si>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</si>
  <si>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</si>
  <si>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</si>
  <si>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</si>
  <si>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</si>
  <si>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</si>
  <si>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</si>
  <si>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</si>
  <si>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</si>
  <si>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</si>
  <si>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</si>
  <si>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</si>
  <si>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</si>
  <si>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</si>
  <si>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</si>
  <si>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</si>
  <si>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</si>
  <si>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</si>
  <si>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</si>
  <si>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</si>
  <si>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</si>
  <si>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</si>
  <si>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</si>
  <si>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</si>
  <si>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</si>
  <si>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</si>
  <si>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</si>
  <si>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</si>
  <si>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</si>
  <si>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</si>
  <si>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</si>
  <si>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</si>
  <si>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</si>
  <si>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</si>
  <si>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</si>
  <si>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</si>
  <si>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</si>
  <si>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</si>
  <si>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</si>
  <si>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</si>
  <si>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</si>
  <si>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</si>
  <si>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</si>
  <si>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</si>
  <si>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</si>
  <si>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</si>
  <si>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</si>
  <si>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</si>
  <si>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</si>
  <si>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</si>
  <si>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</si>
  <si>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</si>
  <si>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</si>
  <si>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</si>
  <si>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</si>
  <si>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</si>
  <si>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</si>
  <si>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</si>
  <si>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</si>
  <si>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</si>
  <si>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</si>
  <si>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</si>
  <si>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</si>
  <si>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</si>
  <si>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</si>
  <si>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</si>
  <si>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</si>
  <si>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</si>
  <si>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</si>
  <si>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</si>
  <si>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</si>
  <si>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</si>
  <si>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</si>
  <si>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</si>
  <si>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</si>
  <si>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</si>
  <si>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</si>
  <si>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</si>
  <si>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</si>
  <si>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</si>
  <si>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</si>
  <si>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</si>
  <si>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</si>
  <si>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</si>
  <si>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</si>
  <si>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</si>
  <si>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</si>
  <si>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</si>
  <si>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</si>
  <si>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</si>
  <si>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</si>
  <si>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</si>
  <si>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</si>
  <si>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</si>
  <si>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</si>
  <si>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</si>
  <si>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</si>
  <si>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</si>
  <si>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</si>
  <si>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</si>
  <si>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</si>
  <si>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</si>
  <si>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</si>
  <si>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</si>
  <si>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</si>
  <si>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</si>
  <si>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</si>
  <si>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</si>
  <si>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</si>
  <si>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</si>
  <si>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</si>
  <si>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</si>
  <si>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</si>
  <si>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</si>
  <si>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</si>
  <si>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</si>
  <si>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</si>
  <si>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</si>
  <si>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</si>
  <si>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</si>
  <si>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</si>
  <si>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</si>
  <si>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</si>
  <si>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</si>
  <si>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</si>
  <si>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</si>
  <si>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</si>
  <si>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</si>
  <si>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</si>
  <si>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</si>
  <si>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</si>
  <si>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</si>
  <si>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</si>
  <si>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</si>
  <si>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</si>
  <si>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</si>
  <si>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</si>
  <si>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</si>
  <si>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</si>
  <si>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</si>
  <si>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</si>
  <si>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</si>
  <si>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</si>
  <si>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</si>
  <si>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</si>
  <si>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</si>
  <si>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</si>
  <si>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</si>
  <si>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</si>
  <si>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</si>
  <si>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</si>
  <si>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</si>
  <si>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</si>
  <si>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</si>
  <si>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</si>
  <si>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</si>
  <si>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</si>
  <si>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</si>
  <si>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</si>
  <si>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</si>
  <si>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</si>
  <si>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</si>
  <si>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</si>
  <si>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</si>
  <si>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</si>
  <si>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</si>
  <si>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</si>
  <si>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</si>
  <si>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</si>
  <si>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</si>
  <si>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</si>
  <si>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</si>
  <si>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</si>
  <si>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</si>
  <si>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</si>
  <si>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</si>
  <si>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</si>
  <si>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</si>
  <si>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</si>
  <si>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</si>
  <si>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</si>
  <si>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</si>
  <si>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</si>
  <si>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</si>
  <si>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</si>
  <si>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</si>
  <si>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</si>
  <si>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</si>
  <si>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</si>
  <si>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</si>
  <si>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</si>
  <si>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</si>
  <si>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</si>
  <si>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</si>
  <si>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</si>
  <si>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</si>
  <si>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</si>
  <si>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</si>
  <si>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</si>
  <si>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</si>
  <si>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</si>
  <si>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</si>
  <si>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</si>
  <si>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</si>
  <si>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</si>
  <si>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</si>
  <si>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</si>
  <si>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</si>
  <si>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</si>
  <si>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</si>
  <si>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</si>
  <si>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</si>
  <si>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</si>
  <si>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</si>
  <si>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</si>
  <si>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</si>
  <si>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</si>
  <si>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</si>
  <si>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</si>
  <si>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</si>
  <si>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</si>
  <si>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</si>
  <si>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</si>
  <si>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</si>
  <si>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</si>
  <si>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</si>
  <si>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</si>
  <si>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</si>
  <si>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</si>
  <si>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</si>
  <si>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</si>
  <si>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</si>
  <si>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</si>
  <si>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</si>
  <si>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</si>
  <si>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</si>
  <si>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</si>
  <si>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</si>
  <si>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</si>
  <si>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</si>
  <si>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</si>
  <si>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</si>
  <si>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</si>
  <si>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</si>
  <si>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</si>
  <si>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</si>
  <si>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</si>
  <si>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</si>
  <si>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</si>
  <si>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</si>
  <si>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</si>
  <si>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</si>
  <si>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</si>
  <si>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</si>
  <si>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</si>
  <si>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</si>
  <si>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</si>
  <si>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</si>
  <si>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</si>
  <si>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</si>
  <si>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</si>
  <si>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</si>
  <si>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</si>
  <si>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</si>
  <si>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</si>
  <si>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</si>
  <si>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</si>
  <si>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</si>
  <si>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</si>
  <si>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</si>
  <si>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</si>
  <si>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</si>
  <si>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</si>
  <si>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</si>
  <si>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</si>
  <si>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</si>
  <si>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</si>
  <si>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</si>
  <si>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</si>
  <si>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</si>
  <si>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</si>
  <si>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</si>
  <si>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</si>
  <si>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</si>
  <si>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</si>
  <si>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</si>
  <si>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</si>
  <si>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</si>
  <si>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</si>
  <si>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</si>
  <si>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</si>
  <si>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</si>
  <si>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</si>
  <si>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</si>
  <si>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</si>
  <si>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</si>
  <si>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</si>
  <si>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</si>
  <si>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</si>
  <si>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</si>
  <si>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</si>
  <si>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</si>
  <si>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</si>
  <si>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</si>
  <si>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</si>
  <si>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</si>
  <si>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</si>
  <si>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</si>
  <si>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</si>
  <si>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</si>
  <si>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</si>
  <si>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</si>
  <si>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</si>
  <si>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</si>
  <si>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</si>
  <si>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</si>
  <si>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</si>
  <si>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</si>
  <si>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</si>
  <si>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</si>
  <si>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</si>
  <si>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</si>
  <si>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</si>
  <si>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</si>
  <si>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</si>
  <si>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</si>
  <si>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</si>
  <si>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</si>
  <si>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</si>
  <si>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</si>
  <si>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</si>
  <si>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</si>
  <si>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</si>
  <si>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</si>
  <si>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</si>
  <si>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</si>
  <si>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</si>
  <si>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</si>
  <si>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</si>
  <si>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</si>
  <si>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</si>
  <si>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</si>
  <si>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</si>
  <si>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</si>
  <si>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</si>
  <si>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</si>
  <si>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</si>
  <si>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</si>
  <si>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</si>
  <si>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</si>
  <si>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</si>
  <si>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</si>
  <si>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</si>
  <si>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</si>
  <si>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</si>
  <si>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</si>
  <si>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</si>
  <si>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</si>
  <si>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</si>
  <si>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</si>
  <si>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</si>
  <si>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</si>
  <si>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</si>
  <si>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</si>
  <si>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</si>
  <si>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</si>
  <si>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</si>
  <si>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</si>
  <si>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</si>
  <si>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</si>
  <si>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</si>
  <si>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</si>
  <si>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</si>
  <si>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</si>
  <si>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</si>
  <si>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</si>
  <si>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</si>
  <si>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</si>
  <si>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</si>
  <si>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</si>
  <si>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</si>
  <si>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</si>
  <si>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</si>
  <si>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</si>
  <si>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</si>
  <si>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</si>
  <si>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</si>
  <si>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</si>
  <si>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</si>
  <si>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</si>
  <si>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</si>
  <si>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</si>
  <si>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</si>
  <si>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</si>
  <si>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</si>
  <si>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</si>
  <si>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</si>
  <si>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</si>
  <si>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</si>
  <si>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</si>
  <si>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</si>
  <si>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</si>
  <si>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</si>
  <si>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</si>
  <si>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</si>
  <si>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</si>
  <si>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</si>
  <si>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</si>
  <si>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</si>
  <si>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</si>
  <si>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</si>
  <si>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</si>
  <si>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</si>
  <si>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</si>
  <si>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</si>
  <si>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</si>
  <si>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</si>
  <si>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</si>
  <si>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</si>
  <si>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</si>
  <si>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</si>
  <si>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</si>
  <si>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</si>
  <si>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</si>
  <si>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</si>
  <si>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</si>
  <si>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</si>
  <si>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</si>
  <si>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</si>
  <si>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</si>
  <si>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</si>
  <si>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</si>
  <si>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</si>
  <si>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</si>
  <si>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</si>
  <si>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</si>
  <si>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</si>
  <si>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</si>
  <si>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</si>
  <si>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</si>
  <si>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</si>
  <si>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</si>
  <si>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</si>
  <si>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</si>
  <si>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</si>
  <si>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</si>
  <si>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</si>
  <si>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</si>
  <si>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</si>
  <si>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</si>
  <si>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</si>
  <si>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</si>
  <si>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</si>
  <si>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</si>
  <si>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</si>
  <si>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</si>
  <si>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</si>
  <si>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</si>
  <si>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</si>
  <si>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</si>
  <si>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</si>
  <si>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</si>
  <si>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</si>
  <si>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</si>
  <si>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</si>
  <si>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</si>
  <si>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</si>
  <si>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</si>
  <si>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</si>
  <si>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</si>
  <si>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</si>
  <si>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</si>
  <si>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</si>
  <si>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</si>
  <si>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</si>
  <si>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</si>
  <si>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</si>
  <si>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</si>
  <si>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</si>
  <si>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</si>
  <si>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</si>
  <si>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</si>
  <si>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</si>
  <si>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</si>
  <si>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</si>
  <si>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</si>
  <si>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</si>
  <si>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</si>
  <si>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</si>
  <si>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</si>
  <si>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</si>
  <si>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</si>
  <si>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</si>
  <si>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</si>
  <si>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</si>
  <si>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</si>
  <si>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</si>
  <si>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</si>
  <si>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</si>
  <si>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</si>
  <si>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</si>
  <si>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</si>
  <si>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</si>
  <si>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</si>
  <si>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</si>
  <si>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</si>
  <si>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</si>
  <si>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</si>
  <si>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</si>
  <si>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</si>
  <si>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</si>
  <si>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</si>
  <si>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</si>
  <si>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</si>
  <si>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</si>
  <si>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</si>
  <si>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</si>
  <si>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</si>
  <si>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</si>
  <si>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</si>
  <si>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</si>
  <si>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</si>
  <si>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</si>
  <si>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</si>
  <si>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</si>
  <si>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</si>
  <si>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</si>
  <si>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</si>
  <si>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</si>
  <si>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</si>
  <si>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</si>
  <si>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</si>
  <si>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</si>
  <si>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</si>
  <si>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</si>
  <si>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</si>
  <si>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</si>
  <si>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</si>
  <si>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</si>
  <si>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</si>
  <si>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</si>
  <si>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</si>
  <si>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</si>
  <si>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</si>
  <si>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</si>
  <si>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</si>
  <si>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</si>
  <si>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</si>
  <si>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</si>
  <si>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</si>
  <si>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</si>
  <si>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</si>
  <si>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</si>
  <si>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</si>
  <si>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</si>
  <si>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</si>
  <si>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</si>
  <si>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</si>
  <si>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</si>
  <si>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</si>
  <si>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</si>
  <si>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</si>
  <si>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</si>
  <si>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</si>
  <si>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</si>
  <si>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</si>
  <si>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</si>
  <si>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</si>
  <si>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</si>
  <si>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</si>
  <si>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</si>
  <si>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</si>
  <si>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</si>
  <si>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</si>
  <si>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</si>
  <si>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</si>
  <si>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</si>
  <si>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</si>
  <si>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</si>
  <si>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</si>
  <si>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</si>
  <si>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</si>
  <si>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</si>
  <si>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</si>
  <si>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</si>
  <si>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</si>
  <si>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</si>
  <si>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</si>
  <si>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</si>
  <si>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</si>
  <si>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</si>
  <si>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</si>
  <si>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</si>
  <si>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</si>
  <si>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</si>
  <si>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</si>
  <si>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</si>
  <si>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</si>
  <si>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</si>
  <si>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</si>
  <si>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</si>
  <si>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</si>
  <si>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</si>
  <si>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</si>
  <si>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</si>
  <si>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</si>
  <si>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</si>
  <si>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</si>
  <si>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</si>
  <si>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</si>
  <si>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</si>
  <si>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</si>
  <si>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</si>
  <si>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</si>
  <si>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</si>
  <si>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</si>
  <si>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</si>
  <si>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</si>
  <si>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</si>
  <si>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</si>
  <si>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</si>
  <si>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</si>
  <si>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</si>
  <si>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</si>
  <si>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</si>
  <si>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</si>
  <si>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</si>
  <si>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</si>
  <si>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</si>
  <si>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</si>
  <si>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</si>
  <si>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</si>
  <si>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</si>
  <si>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</si>
  <si>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</si>
  <si>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</si>
  <si>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</si>
  <si>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</si>
  <si>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</si>
  <si>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</si>
  <si>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</si>
  <si>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</si>
  <si>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</si>
  <si>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</si>
  <si>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</si>
  <si>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</si>
  <si>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</si>
  <si>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</si>
  <si>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</si>
  <si>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</si>
  <si>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</si>
  <si>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</si>
  <si>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</si>
  <si>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</si>
  <si>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</si>
  <si>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</si>
  <si>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</si>
  <si>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</si>
  <si>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</si>
  <si>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</si>
  <si>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</si>
  <si>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</si>
  <si>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</si>
  <si>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</si>
  <si>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</si>
  <si>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</si>
  <si>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</si>
  <si>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</si>
  <si>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</si>
  <si>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</si>
  <si>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</si>
  <si>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</si>
  <si>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</si>
  <si>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</si>
  <si>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</si>
  <si>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</si>
  <si>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</si>
  <si>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</si>
  <si>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</si>
  <si>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</si>
  <si>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</si>
  <si>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</si>
  <si>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</si>
  <si>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</si>
  <si>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</si>
  <si>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</si>
  <si>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</si>
  <si>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</si>
  <si>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</si>
  <si>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</si>
  <si>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</si>
  <si>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</si>
  <si>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</si>
  <si>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</si>
  <si>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</si>
  <si>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</si>
  <si>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</si>
  <si>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</si>
  <si>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</si>
  <si>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</si>
  <si>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</si>
  <si>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</si>
  <si>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</si>
  <si>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</si>
  <si>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</si>
  <si>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</si>
  <si>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</si>
  <si>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</si>
  <si>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</si>
  <si>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</si>
  <si>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</si>
  <si>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</si>
  <si>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</si>
  <si>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</si>
  <si>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</si>
  <si>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</si>
  <si>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</si>
  <si>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</si>
  <si>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</si>
  <si>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</si>
  <si>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</si>
  <si>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</si>
  <si>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</si>
  <si>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</si>
  <si>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</si>
  <si>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</si>
  <si>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</si>
  <si>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</si>
  <si>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</si>
  <si>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</si>
  <si>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</si>
  <si>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</si>
  <si>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</si>
  <si>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</si>
  <si>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</si>
  <si>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</si>
  <si>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</si>
  <si>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</si>
  <si>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</si>
  <si>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</si>
  <si>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</si>
  <si>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</si>
  <si>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</si>
  <si>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</si>
  <si>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</si>
  <si>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</si>
  <si>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</si>
  <si>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</si>
  <si>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</si>
  <si>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</si>
  <si>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</si>
  <si>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</si>
  <si>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</si>
  <si>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</si>
  <si>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</si>
  <si>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</si>
  <si>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</si>
  <si>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</si>
  <si>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</si>
  <si>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</si>
  <si>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</si>
  <si>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</si>
  <si>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</si>
  <si>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</si>
  <si>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</si>
  <si>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</si>
  <si>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</si>
  <si>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</si>
  <si>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</si>
  <si>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</si>
  <si>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</si>
  <si>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</si>
  <si>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</si>
  <si>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</si>
  <si>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</si>
  <si>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</si>
  <si>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</si>
  <si>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</si>
  <si>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</si>
  <si>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</si>
  <si>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</si>
  <si>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</si>
  <si>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</si>
  <si>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</si>
  <si>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</si>
  <si>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</si>
  <si>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</si>
  <si>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</si>
  <si>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</si>
  <si>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</si>
  <si>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</si>
  <si>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</si>
  <si>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</si>
  <si>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</si>
  <si>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</si>
  <si>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</si>
  <si>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</si>
  <si>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</si>
  <si>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</si>
  <si>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</si>
  <si>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</si>
  <si>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</si>
  <si>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</si>
  <si>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</si>
  <si>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</si>
  <si>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</si>
  <si>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</si>
  <si>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</si>
  <si>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</si>
  <si>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</si>
  <si>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</si>
  <si>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</si>
  <si>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</si>
  <si>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</si>
  <si>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</si>
  <si>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</si>
  <si>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</si>
  <si>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</si>
  <si>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</si>
  <si>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</si>
  <si>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</si>
  <si>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</si>
  <si>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</si>
  <si>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</si>
  <si>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</si>
  <si>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</si>
  <si>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</si>
  <si>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</si>
  <si>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</si>
  <si>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</si>
  <si>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</si>
  <si>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</si>
  <si>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</si>
  <si>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</si>
  <si>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</si>
  <si>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</si>
  <si>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</si>
  <si>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</si>
  <si>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</si>
  <si>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</si>
  <si>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</si>
  <si>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</si>
  <si>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</si>
  <si>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</si>
  <si>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</si>
  <si>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</si>
  <si>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</si>
  <si>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</si>
  <si>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</si>
  <si>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</si>
  <si>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</si>
  <si>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</si>
  <si>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</si>
  <si>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</si>
  <si>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</si>
  <si>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</si>
  <si>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</si>
  <si>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</si>
  <si>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</si>
  <si>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</si>
  <si>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</si>
  <si>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</si>
  <si>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</si>
  <si>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</si>
  <si>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</si>
  <si>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</si>
  <si>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</si>
  <si>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</si>
  <si>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</si>
  <si>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</si>
  <si>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</si>
  <si>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</si>
  <si>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</si>
  <si>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</si>
  <si>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</si>
  <si>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</si>
  <si>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</si>
  <si>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</si>
  <si>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</si>
  <si>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</si>
  <si>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</si>
  <si>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</si>
  <si>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</si>
  <si>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</si>
  <si>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</si>
  <si>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</si>
  <si>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</si>
  <si>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</si>
  <si>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</si>
  <si>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</si>
  <si>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</si>
  <si>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</si>
  <si>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</si>
  <si>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</si>
  <si>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</si>
  <si>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</si>
  <si>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</si>
  <si>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</si>
  <si>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</si>
  <si>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</si>
  <si>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</si>
  <si>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</si>
  <si>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</si>
  <si>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</si>
  <si>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</si>
  <si>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</si>
  <si>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</si>
  <si>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</si>
  <si>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</si>
  <si>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</si>
  <si>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</si>
  <si>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</si>
  <si>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</si>
  <si>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</si>
  <si>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</si>
  <si>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</si>
  <si>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</si>
  <si>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</si>
  <si>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</si>
  <si>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</si>
  <si>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</si>
  <si>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</si>
  <si>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</si>
  <si>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</si>
  <si>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</si>
  <si>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</si>
  <si>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</si>
  <si>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</si>
  <si>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</si>
  <si>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</si>
  <si>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</si>
  <si>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</si>
  <si>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</si>
  <si>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</si>
  <si>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</si>
  <si>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</si>
  <si>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</si>
  <si>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</si>
  <si>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</si>
  <si>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</si>
  <si>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</si>
  <si>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</si>
  <si>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</si>
  <si>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</si>
  <si>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</si>
  <si>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</si>
  <si>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</si>
  <si>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</si>
  <si>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</si>
  <si>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</si>
  <si>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</si>
  <si>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</si>
  <si>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</si>
  <si>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</si>
  <si>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</si>
  <si>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</si>
  <si>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</si>
  <si>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</si>
  <si>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</si>
  <si>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</si>
  <si>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</si>
  <si>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</si>
  <si>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</si>
  <si>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</si>
  <si>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</si>
  <si>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</si>
  <si>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</si>
  <si>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</si>
  <si>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</si>
  <si>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</si>
  <si>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</si>
  <si>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</si>
  <si>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</si>
  <si>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</si>
  <si>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</si>
  <si>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</si>
  <si>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</si>
  <si>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</si>
  <si>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</si>
  <si>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</si>
  <si>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</si>
  <si>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</si>
  <si>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</si>
  <si>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</si>
  <si>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</si>
  <si>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</si>
  <si>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</si>
  <si>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</si>
  <si>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</si>
  <si>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</si>
  <si>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</si>
  <si>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</si>
  <si>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</si>
  <si>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</si>
  <si>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</si>
  <si>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</si>
  <si>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</si>
  <si>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</si>
  <si>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</si>
  <si>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</si>
  <si>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</si>
  <si>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</si>
  <si>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</si>
  <si>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</si>
  <si>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</si>
  <si>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</si>
  <si>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</si>
  <si>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</si>
  <si>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</si>
  <si>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</si>
  <si>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</si>
  <si>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</si>
  <si>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</si>
  <si>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</si>
  <si>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</si>
  <si>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</si>
  <si>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</si>
  <si>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</si>
  <si>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</si>
  <si>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</si>
  <si>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</si>
  <si>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</si>
  <si>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</si>
  <si>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</si>
  <si>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</si>
  <si>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</si>
  <si>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</si>
  <si>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</si>
  <si>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</si>
  <si>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</si>
  <si>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</si>
  <si>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</si>
  <si>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</si>
  <si>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</si>
  <si>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</si>
  <si>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</si>
  <si>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</si>
  <si>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</si>
  <si>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</si>
  <si>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</si>
  <si>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</si>
  <si>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</si>
  <si>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</si>
  <si>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</si>
  <si>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</si>
  <si>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</si>
  <si>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</si>
  <si>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</si>
  <si>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</si>
  <si>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</si>
  <si>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</si>
  <si>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</si>
  <si>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</si>
  <si>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</si>
  <si>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</si>
  <si>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</si>
  <si>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</si>
  <si>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</si>
  <si>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</si>
  <si>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</si>
  <si>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</si>
  <si>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</si>
  <si>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</si>
  <si>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</si>
  <si>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</si>
  <si>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</si>
  <si>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</si>
  <si>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</si>
  <si>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</si>
  <si>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</si>
  <si>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</si>
  <si>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</si>
  <si>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</si>
  <si>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</si>
  <si>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</si>
  <si>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</si>
  <si>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</si>
  <si>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</si>
  <si>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</si>
  <si>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</si>
  <si>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</si>
  <si>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</si>
  <si>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</si>
  <si>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</si>
  <si>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</si>
  <si>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</si>
  <si>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</si>
  <si>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</si>
  <si>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</si>
  <si>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</si>
  <si>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</si>
  <si>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</si>
  <si>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</si>
  <si>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</si>
  <si>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</si>
  <si>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</si>
  <si>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</si>
  <si>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</si>
  <si>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</si>
  <si>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</si>
  <si>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</si>
  <si>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</si>
  <si>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</si>
  <si>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</si>
  <si>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</si>
  <si>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</si>
  <si>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</si>
  <si>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</si>
  <si>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</si>
  <si>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</si>
  <si>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</si>
  <si>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</si>
  <si>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</si>
  <si>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</si>
  <si>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</si>
  <si>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</si>
  <si>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</si>
  <si>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</si>
  <si>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</si>
  <si>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</si>
  <si>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</si>
  <si>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</si>
  <si>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</si>
  <si>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</si>
  <si>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</si>
  <si>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</si>
  <si>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</si>
  <si>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</si>
  <si>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</si>
  <si>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</si>
  <si>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</si>
  <si>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</si>
  <si>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</si>
  <si>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</si>
  <si>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</si>
  <si>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</si>
  <si>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</si>
  <si>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</si>
  <si>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</si>
  <si>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</si>
  <si>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</si>
  <si>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</si>
  <si>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</si>
  <si>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</si>
  <si>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</si>
  <si>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</si>
  <si>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</si>
  <si>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</si>
  <si>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</si>
  <si>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</si>
  <si>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</si>
  <si>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</si>
  <si>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</si>
  <si>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</si>
  <si>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</si>
  <si>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</si>
  <si>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</si>
  <si>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</si>
  <si>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</si>
  <si>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</si>
  <si>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</si>
  <si>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</si>
  <si>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</si>
  <si>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</si>
  <si>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</si>
  <si>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</si>
  <si>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</si>
  <si>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</si>
  <si>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</si>
  <si>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</si>
  <si>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</si>
  <si>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</si>
  <si>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</si>
  <si>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</si>
  <si>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</si>
  <si>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</si>
  <si>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</si>
  <si>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</si>
  <si>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</si>
  <si>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</si>
  <si>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</si>
  <si>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</si>
  <si>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</si>
  <si>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</si>
  <si>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</si>
  <si>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</si>
  <si>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</si>
  <si>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</si>
  <si>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</si>
  <si>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</si>
  <si>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</si>
  <si>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</si>
  <si>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</si>
  <si>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</si>
  <si>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</si>
  <si>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</si>
  <si>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</si>
  <si>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</si>
  <si>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</si>
  <si>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</si>
  <si>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</si>
  <si>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</si>
  <si>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</si>
  <si>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</si>
  <si>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</si>
  <si>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</si>
  <si>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</si>
  <si>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</si>
  <si>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</si>
  <si>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</si>
  <si>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</si>
  <si>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</si>
  <si>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</si>
  <si>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</si>
  <si>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</si>
  <si>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</si>
  <si>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</si>
  <si>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</si>
  <si>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</si>
  <si>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</si>
  <si>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</si>
  <si>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</si>
  <si>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</si>
  <si>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</si>
  <si>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</si>
  <si>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</si>
  <si>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</si>
  <si>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</si>
  <si>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</si>
  <si>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</si>
  <si>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</si>
  <si>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</si>
  <si>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</si>
  <si>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</si>
  <si>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</si>
  <si>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</si>
  <si>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</si>
  <si>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</si>
  <si>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</si>
  <si>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</si>
  <si>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</si>
  <si>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</si>
  <si>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</si>
  <si>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</si>
  <si>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</si>
  <si>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</si>
  <si>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</si>
  <si>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</si>
  <si>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</si>
  <si>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</si>
  <si>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</si>
  <si>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</si>
  <si>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</si>
  <si>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</si>
  <si>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</si>
  <si>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</si>
  <si>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</si>
  <si>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</si>
  <si>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</si>
  <si>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</si>
  <si>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</si>
  <si>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</si>
  <si>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</si>
  <si>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</si>
  <si>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</si>
  <si>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</si>
  <si>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</si>
  <si>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</si>
  <si>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</si>
  <si>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</si>
  <si>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</si>
  <si>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</si>
  <si>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</si>
  <si>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</si>
  <si>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</si>
  <si>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</si>
  <si>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</si>
  <si>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</si>
  <si>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</si>
  <si>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</si>
  <si>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</si>
  <si>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</si>
  <si>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</si>
  <si>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</si>
  <si>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</si>
  <si>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</si>
  <si>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</si>
  <si>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</si>
  <si>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</si>
  <si>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</si>
  <si>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</si>
  <si>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</si>
  <si>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</si>
  <si>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</si>
  <si>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</si>
  <si>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</si>
  <si>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</si>
  <si>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</si>
  <si>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</si>
  <si>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</si>
  <si>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</si>
  <si>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</si>
  <si>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</si>
  <si>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</si>
  <si>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</si>
  <si>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</si>
  <si>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</si>
  <si>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</si>
  <si>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</si>
  <si>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</si>
  <si>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</si>
  <si>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</si>
  <si>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</si>
  <si>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</si>
  <si>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</si>
  <si>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</si>
  <si>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</si>
  <si>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</si>
  <si>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</si>
  <si>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</si>
  <si>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</si>
  <si>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</si>
  <si>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</si>
  <si>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</si>
  <si>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</si>
  <si>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</si>
  <si>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</si>
  <si>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</si>
  <si>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</si>
  <si>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</si>
  <si>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</si>
  <si>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</si>
  <si>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</si>
  <si>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</si>
  <si>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</si>
  <si>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</si>
  <si>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</si>
  <si>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</si>
  <si>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</si>
  <si>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</si>
  <si>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</si>
  <si>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</si>
  <si>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</si>
  <si>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</si>
  <si>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</si>
  <si>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</si>
  <si>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</si>
  <si>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</si>
  <si>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</si>
  <si>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</si>
  <si>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</si>
  <si>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</si>
  <si>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</si>
  <si>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</si>
  <si>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</si>
  <si>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</si>
  <si>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</si>
  <si>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</si>
  <si>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</si>
  <si>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</si>
  <si>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</si>
  <si>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</si>
  <si>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</si>
  <si>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</si>
  <si>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</si>
  <si>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</si>
  <si>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</si>
  <si>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</si>
  <si>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</si>
  <si>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</si>
  <si>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</si>
  <si>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</si>
  <si>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</si>
  <si>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</si>
  <si>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</si>
  <si>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</si>
  <si>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</si>
  <si>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</si>
  <si>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</si>
  <si>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</si>
  <si>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</si>
  <si>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</si>
  <si>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</si>
  <si>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</si>
  <si>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</si>
  <si>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</si>
  <si>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</si>
  <si>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</si>
  <si>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</si>
  <si>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</si>
  <si>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</si>
  <si>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</si>
  <si>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</si>
  <si>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</si>
  <si>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</si>
  <si>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</si>
  <si>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</si>
  <si>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</si>
  <si>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</si>
  <si>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</si>
  <si>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</si>
  <si>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</si>
  <si>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</si>
  <si>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</si>
  <si>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</si>
  <si>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</si>
  <si>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</si>
  <si>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</si>
  <si>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</si>
  <si>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</si>
  <si>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</si>
  <si>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</si>
  <si>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</si>
  <si>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</si>
  <si>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</si>
  <si>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</si>
  <si>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</si>
  <si>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</si>
  <si>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</si>
  <si>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</si>
  <si>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</si>
  <si>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</si>
  <si>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</si>
  <si>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</si>
  <si>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</si>
  <si>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</si>
  <si>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</si>
  <si>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</si>
  <si>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</si>
  <si>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</si>
  <si>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</si>
  <si>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</si>
  <si>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</si>
  <si>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</si>
  <si>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</si>
  <si>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</si>
  <si>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</si>
  <si>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</si>
  <si>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</si>
  <si>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</si>
  <si>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</si>
  <si>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</si>
  <si>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</si>
  <si>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</si>
  <si>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</si>
  <si>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</si>
  <si>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</si>
  <si>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</si>
  <si>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</si>
  <si>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</si>
  <si>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</si>
  <si>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</si>
  <si>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</si>
  <si>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</si>
  <si>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</si>
  <si>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</si>
  <si>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</si>
  <si>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</si>
  <si>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</si>
  <si>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</si>
  <si>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</si>
  <si>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</si>
  <si>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</si>
  <si>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</si>
  <si>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</si>
  <si>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</si>
  <si>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</si>
  <si>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</si>
  <si>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</si>
  <si>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</si>
  <si>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</si>
  <si>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</si>
  <si>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</si>
  <si>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</si>
  <si>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</si>
  <si>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</si>
  <si>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</si>
  <si>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</si>
  <si>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</si>
  <si>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</si>
  <si>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</si>
  <si>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</si>
  <si>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</si>
  <si>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</si>
  <si>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</si>
  <si>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</si>
  <si>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</si>
  <si>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</si>
  <si>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</si>
  <si>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</si>
  <si>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</si>
  <si>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</si>
  <si>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</si>
  <si>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</si>
  <si>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</si>
  <si>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</si>
  <si>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</si>
  <si>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</si>
  <si>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</si>
  <si>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</si>
  <si>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</si>
  <si>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</si>
  <si>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</si>
  <si>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</si>
  <si>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</si>
  <si>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</si>
  <si>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</si>
  <si>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</si>
  <si>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</si>
  <si>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</si>
  <si>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</si>
  <si>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</si>
  <si>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</si>
  <si>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</si>
  <si>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</si>
  <si>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</si>
  <si>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</si>
  <si>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</si>
  <si>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</si>
  <si>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</si>
  <si>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</si>
  <si>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</si>
  <si>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</si>
  <si>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</si>
  <si>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</si>
  <si>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</si>
  <si>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</si>
  <si>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</si>
  <si>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</si>
  <si>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</si>
  <si>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</si>
  <si>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</si>
  <si>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</si>
  <si>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</si>
  <si>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</si>
  <si>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</si>
  <si>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</si>
  <si>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</si>
  <si>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</si>
  <si>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</si>
  <si>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</si>
  <si>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</si>
  <si>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</si>
  <si>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</si>
  <si>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</si>
  <si>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</si>
  <si>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</si>
  <si>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</si>
  <si>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</si>
  <si>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</si>
  <si>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</si>
  <si>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</si>
  <si>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</si>
  <si>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</si>
  <si>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</si>
  <si>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</si>
  <si>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</si>
  <si>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</si>
  <si>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</si>
  <si>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</si>
  <si>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</si>
  <si>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</si>
  <si>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</si>
  <si>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</si>
  <si>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</si>
  <si>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</si>
  <si>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</si>
  <si>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</si>
  <si>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</si>
  <si>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</si>
  <si>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</si>
  <si>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</si>
  <si>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</si>
  <si>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</si>
  <si>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</si>
  <si>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</si>
  <si>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</si>
  <si>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</si>
  <si>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</si>
  <si>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</si>
  <si>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</si>
  <si>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</si>
  <si>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</si>
  <si>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</si>
  <si>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</si>
  <si>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</si>
  <si>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</si>
  <si>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</si>
  <si>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</si>
  <si>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</si>
  <si>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</si>
  <si>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</si>
  <si>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</si>
  <si>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</si>
  <si>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</si>
  <si>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</si>
  <si>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</si>
  <si>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</si>
  <si>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</si>
  <si>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</si>
  <si>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</si>
  <si>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</si>
  <si>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</si>
  <si>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</si>
  <si>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</si>
  <si>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</si>
  <si>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</si>
  <si>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</si>
  <si>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</si>
  <si>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</si>
  <si>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</si>
  <si>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</si>
  <si>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</si>
  <si>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</si>
  <si>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</si>
  <si>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</si>
  <si>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</si>
  <si>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</si>
  <si>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</si>
  <si>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</si>
  <si>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</si>
  <si>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</si>
  <si>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</si>
  <si>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</si>
  <si>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</si>
  <si>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</si>
  <si>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</si>
  <si>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</si>
  <si>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</si>
  <si>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</si>
  <si>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</si>
  <si>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</si>
  <si>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</si>
  <si>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</si>
  <si>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</si>
  <si>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</si>
  <si>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</si>
  <si>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</si>
  <si>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</si>
  <si>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</si>
  <si>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</si>
  <si>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</si>
  <si>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</si>
  <si>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</si>
  <si>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</si>
  <si>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</si>
  <si>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</si>
  <si>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</si>
  <si>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</si>
  <si>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</si>
  <si>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</si>
  <si>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</si>
  <si>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</si>
  <si>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</si>
  <si>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</si>
  <si>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</si>
  <si>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</si>
  <si>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</si>
  <si>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</si>
  <si>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</si>
  <si>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</si>
  <si>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</si>
  <si>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</si>
  <si>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</si>
  <si>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</si>
  <si>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</si>
  <si>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</si>
  <si>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</si>
  <si>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</si>
  <si>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</si>
  <si>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</si>
  <si>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</si>
  <si>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</si>
  <si>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</si>
  <si>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</si>
  <si>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</si>
  <si>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</si>
  <si>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</si>
  <si>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</si>
  <si>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</si>
  <si>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</si>
  <si>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</si>
  <si>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</si>
  <si>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</si>
  <si>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</si>
  <si>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</si>
  <si>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</si>
  <si>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</si>
  <si>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</si>
  <si>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</si>
  <si>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</si>
  <si>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</si>
  <si>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</si>
  <si>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</si>
  <si>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</si>
  <si>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</si>
  <si>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</si>
  <si>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</si>
  <si>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</si>
  <si>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</si>
  <si>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</si>
  <si>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</si>
  <si>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</si>
  <si>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</si>
  <si>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</si>
  <si>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</si>
  <si>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</si>
  <si>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</si>
  <si>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</si>
  <si>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</si>
  <si>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</si>
  <si>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</si>
  <si>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</si>
  <si>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</si>
  <si>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</si>
  <si>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</si>
  <si>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</si>
  <si>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</si>
  <si>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</si>
  <si>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</si>
  <si>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</si>
  <si>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</si>
  <si>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</si>
  <si>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</si>
  <si>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</si>
  <si>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</si>
  <si>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</si>
  <si>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</si>
  <si>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</si>
  <si>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</si>
  <si>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</si>
  <si>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</si>
  <si>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</si>
  <si>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</si>
  <si>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</si>
  <si>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</si>
  <si>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</si>
  <si>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</si>
  <si>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</si>
  <si>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</si>
  <si>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</si>
  <si>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</si>
  <si>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</si>
  <si>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</si>
  <si>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</si>
  <si>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</si>
  <si>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</si>
  <si>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</si>
  <si>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</si>
  <si>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</si>
  <si>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</si>
  <si>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</si>
  <si>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</si>
  <si>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</si>
  <si>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</si>
  <si>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</si>
  <si>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</si>
  <si>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</si>
  <si>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</si>
  <si>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</si>
  <si>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</si>
  <si>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</si>
  <si>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</si>
  <si>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</si>
  <si>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</si>
  <si>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</si>
  <si>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</si>
  <si>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</si>
  <si>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</si>
  <si>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</si>
  <si>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</si>
  <si>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</si>
  <si>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</si>
  <si>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</si>
  <si>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</si>
  <si>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</si>
  <si>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</si>
  <si>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</si>
  <si>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</si>
  <si>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</si>
  <si>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</si>
  <si>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</si>
  <si>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</si>
  <si>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</si>
  <si>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</si>
  <si>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</si>
  <si>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</si>
  <si>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</si>
  <si>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</si>
  <si>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</si>
  <si>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</si>
  <si>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</si>
  <si>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</si>
  <si>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</si>
  <si>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</si>
  <si>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</si>
  <si>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</si>
  <si>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</si>
  <si>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</si>
  <si>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</si>
  <si>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</si>
  <si>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</si>
  <si>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</si>
  <si>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</si>
  <si>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</si>
  <si>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</si>
  <si>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</si>
  <si>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</si>
  <si>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</si>
  <si>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</si>
  <si>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</si>
  <si>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</si>
  <si>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</si>
  <si>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</si>
  <si>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</si>
  <si>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</si>
  <si>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</si>
  <si>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</si>
  <si>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</si>
  <si>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</si>
  <si>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</si>
  <si>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</si>
  <si>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</si>
  <si>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</si>
  <si>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</si>
  <si>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</si>
  <si>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</si>
  <si>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</si>
  <si>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</si>
  <si>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</si>
  <si>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</si>
  <si>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</si>
  <si>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</si>
  <si>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</si>
  <si>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</si>
  <si>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</si>
  <si>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</si>
  <si>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</si>
  <si>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</si>
  <si>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</si>
  <si>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</si>
  <si>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</si>
  <si>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</si>
  <si>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</si>
  <si>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</si>
  <si>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</si>
  <si>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</si>
  <si>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</si>
  <si>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</si>
  <si>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</si>
  <si>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</si>
  <si>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</si>
  <si>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</si>
  <si>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</si>
  <si>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</si>
  <si>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</si>
  <si>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</si>
  <si>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</si>
  <si>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</si>
  <si>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</si>
  <si>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</si>
  <si>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</si>
  <si>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</si>
  <si>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</si>
  <si>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</si>
  <si>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</si>
  <si>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</si>
  <si>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</si>
  <si>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</si>
  <si>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</si>
  <si>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</si>
  <si>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</si>
  <si>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</si>
  <si>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</si>
  <si>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</si>
  <si>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</si>
  <si>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</si>
  <si>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</si>
  <si>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</si>
  <si>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</si>
  <si>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</si>
  <si>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</si>
  <si>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</si>
  <si>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</si>
  <si>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</si>
  <si>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</si>
  <si>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</si>
  <si>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</si>
  <si>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</si>
  <si>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</si>
  <si>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</si>
  <si>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</si>
  <si>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</si>
  <si>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</si>
  <si>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</si>
  <si>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</si>
  <si>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</si>
  <si>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</si>
  <si>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</si>
  <si>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</si>
  <si>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</si>
  <si>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</si>
  <si>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</si>
  <si>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</si>
  <si>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</si>
  <si>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</si>
  <si>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</si>
  <si>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</si>
  <si>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</si>
  <si>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</si>
  <si>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</si>
  <si>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</si>
  <si>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</si>
  <si>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</si>
  <si>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</si>
  <si>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</si>
  <si>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</si>
  <si>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</si>
  <si>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</si>
  <si>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</si>
  <si>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</si>
  <si>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</si>
  <si>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</si>
  <si>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</si>
  <si>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</si>
  <si>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</si>
  <si>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</si>
  <si>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</si>
  <si>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</si>
  <si>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</si>
  <si>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</si>
  <si>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</si>
  <si>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</si>
  <si>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</si>
  <si>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</si>
  <si>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</si>
  <si>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</si>
  <si>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</si>
  <si>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</si>
  <si>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</si>
  <si>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</si>
  <si>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</si>
  <si>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</si>
  <si>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</si>
  <si>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</si>
  <si>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</si>
  <si>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</si>
  <si>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</si>
  <si>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</si>
  <si>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</si>
  <si>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</si>
  <si>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</si>
  <si>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</si>
  <si>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</si>
  <si>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</si>
  <si>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</si>
  <si>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</si>
  <si>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</si>
  <si>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</si>
  <si>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</si>
  <si>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</si>
  <si>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</si>
  <si>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</si>
  <si>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</si>
  <si>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</si>
  <si>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</si>
  <si>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</si>
  <si>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</si>
  <si>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</si>
  <si>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</si>
  <si>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</si>
  <si>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</si>
  <si>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</si>
  <si>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</si>
  <si>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</si>
  <si>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</si>
  <si>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</si>
  <si>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</si>
  <si>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</si>
  <si>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</si>
  <si>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</si>
  <si>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</si>
  <si>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</si>
  <si>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</si>
  <si>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</si>
  <si>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</si>
  <si>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</si>
  <si>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</si>
  <si>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</si>
  <si>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</si>
  <si>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</si>
  <si>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</si>
  <si>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</si>
  <si>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</si>
  <si>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</si>
  <si>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</si>
  <si>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</si>
  <si>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</si>
  <si>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</si>
  <si>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</si>
  <si>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</si>
  <si>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</si>
  <si>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</si>
  <si>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</si>
  <si>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</si>
  <si>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</si>
  <si>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</si>
  <si>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</si>
  <si>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</si>
  <si>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</si>
  <si>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</si>
  <si>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</si>
  <si>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</si>
  <si>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</si>
  <si>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</si>
  <si>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</si>
  <si>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</si>
  <si>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</si>
  <si>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</si>
  <si>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</si>
  <si>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</si>
  <si>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</si>
  <si>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</si>
  <si>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</si>
  <si>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</si>
  <si>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</si>
  <si>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</si>
  <si>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</si>
  <si>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</si>
  <si>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</si>
  <si>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</si>
  <si>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</si>
  <si>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</si>
  <si>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</si>
  <si>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</si>
  <si>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</si>
  <si>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</si>
  <si>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</si>
  <si>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</si>
  <si>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</si>
  <si>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</si>
  <si>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</si>
  <si>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</si>
  <si>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</si>
  <si>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</si>
  <si>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</si>
  <si>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</si>
  <si>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</si>
  <si>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</si>
  <si>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</si>
  <si>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</si>
  <si>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</si>
  <si>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</si>
  <si>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</si>
  <si>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</si>
  <si>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</si>
  <si>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</si>
  <si>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</si>
  <si>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</si>
  <si>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</si>
  <si>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</si>
  <si>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</si>
  <si>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</si>
  <si>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</si>
  <si>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</si>
  <si>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</si>
  <si>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</si>
  <si>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</si>
  <si>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</si>
  <si>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</si>
  <si>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</si>
  <si>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</si>
  <si>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</si>
  <si>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</si>
  <si>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</si>
  <si>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</si>
  <si>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</si>
  <si>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</si>
  <si>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</si>
  <si>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</si>
  <si>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</si>
  <si>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</si>
  <si>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</si>
  <si>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</si>
  <si>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</si>
  <si>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</si>
  <si>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</si>
  <si>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</si>
  <si>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</si>
  <si>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</si>
  <si>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</si>
  <si>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</si>
  <si>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</si>
  <si>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</si>
  <si>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</si>
  <si>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</si>
  <si>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</si>
  <si>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</si>
  <si>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</si>
  <si>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</si>
  <si>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</si>
  <si>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</si>
  <si>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</si>
  <si>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</si>
  <si>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</si>
  <si>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</si>
  <si>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</si>
  <si>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</si>
  <si>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</si>
  <si>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</si>
  <si>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</si>
  <si>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</si>
  <si>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</si>
  <si>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</si>
  <si>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</si>
  <si>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</si>
  <si>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</si>
  <si>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</si>
  <si>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</si>
  <si>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</si>
  <si>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</si>
  <si>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</si>
  <si>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</si>
  <si>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</si>
  <si>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</si>
  <si>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</si>
  <si>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</si>
  <si>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</si>
  <si>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</si>
  <si>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</si>
  <si>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</si>
  <si>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</si>
  <si>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</si>
  <si>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</si>
  <si>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</si>
  <si>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</si>
  <si>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</si>
  <si>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</si>
  <si>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</si>
  <si>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</si>
  <si>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</si>
  <si>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</si>
  <si>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</si>
  <si>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</si>
  <si>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</si>
  <si>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</si>
  <si>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</si>
  <si>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</si>
  <si>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</si>
  <si>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</si>
  <si>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</si>
  <si>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</si>
  <si>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</si>
  <si>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</si>
  <si>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</si>
  <si>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</si>
  <si>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</si>
  <si>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</si>
  <si>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</si>
  <si>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</si>
  <si>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</si>
  <si>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</si>
  <si>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</si>
  <si>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</si>
  <si>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</si>
  <si>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</si>
  <si>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</si>
  <si>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</si>
  <si>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</si>
  <si>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</si>
  <si>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</si>
  <si>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</si>
  <si>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</si>
  <si>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</si>
  <si>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</si>
  <si>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</si>
  <si>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</si>
  <si>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</si>
  <si>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</si>
  <si>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</si>
  <si>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</si>
  <si>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</si>
  <si>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</si>
  <si>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</si>
  <si>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</si>
  <si>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</si>
  <si>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</si>
  <si>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</si>
  <si>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</si>
  <si>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</si>
  <si>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</si>
  <si>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</si>
  <si>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</si>
  <si>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</si>
  <si>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</si>
  <si>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</si>
  <si>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</si>
  <si>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</si>
  <si>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</si>
  <si>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</si>
  <si>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</si>
  <si>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</si>
  <si>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</si>
  <si>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</si>
  <si>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</si>
  <si>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</si>
  <si>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</si>
  <si>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</si>
  <si>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</si>
  <si>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</si>
  <si>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</si>
  <si>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</si>
  <si>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</si>
  <si>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</si>
  <si>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</si>
  <si>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</si>
  <si>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</si>
  <si>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</si>
  <si>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</si>
  <si>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</si>
  <si>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</si>
  <si>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</si>
  <si>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</si>
  <si>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</si>
  <si>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</si>
  <si>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</si>
  <si>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</si>
  <si>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</si>
  <si>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</si>
  <si>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</si>
  <si>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</si>
  <si>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</si>
  <si>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</si>
  <si>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</si>
  <si>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</si>
  <si>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</si>
  <si>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</si>
  <si>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</si>
  <si>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</si>
  <si>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</si>
  <si>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</si>
  <si>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</si>
  <si>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</si>
  <si>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</si>
  <si>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</si>
  <si>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</si>
  <si>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</si>
  <si>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</si>
  <si>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</si>
  <si>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</si>
  <si>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</si>
  <si>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</si>
  <si>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</si>
  <si>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</si>
  <si>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</si>
  <si>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</si>
  <si>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</si>
  <si>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</si>
  <si>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</si>
  <si>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</si>
  <si>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</si>
  <si>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</si>
  <si>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</si>
  <si>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</si>
  <si>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</si>
  <si>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</si>
  <si>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</si>
  <si>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</si>
  <si>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</si>
  <si>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</si>
  <si>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</si>
  <si>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</si>
  <si>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</si>
  <si>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</si>
  <si>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</si>
  <si>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</si>
  <si>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</si>
  <si>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</si>
  <si>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</si>
  <si>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</si>
  <si>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</si>
  <si>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</si>
  <si>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</si>
  <si>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</si>
  <si>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</si>
  <si>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</si>
  <si>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</si>
  <si>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</si>
  <si>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</si>
  <si>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</si>
  <si>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</si>
  <si>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</si>
  <si>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</si>
  <si>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</si>
  <si>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</si>
  <si>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</si>
  <si>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</si>
  <si>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</si>
  <si>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</si>
  <si>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</si>
  <si>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</si>
  <si>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</si>
  <si>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</si>
  <si>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</si>
  <si>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</si>
  <si>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</si>
  <si>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</si>
  <si>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</si>
  <si>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</si>
  <si>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</si>
  <si>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</si>
  <si>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</si>
  <si>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</si>
  <si>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</si>
  <si>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</si>
  <si>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</si>
  <si>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</si>
  <si>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</si>
  <si>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</si>
  <si>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</si>
  <si>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</si>
  <si>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</si>
  <si>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</si>
  <si>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</si>
  <si>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</si>
  <si>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</si>
  <si>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</si>
  <si>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</si>
  <si>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</si>
  <si>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</si>
  <si>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</si>
  <si>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</si>
  <si>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</si>
  <si>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</si>
  <si>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</si>
  <si>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</si>
  <si>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</si>
  <si>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</si>
  <si>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</si>
  <si>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</si>
  <si>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</si>
  <si>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</si>
  <si>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</si>
  <si>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</si>
  <si>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</si>
  <si>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</si>
  <si>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</si>
  <si>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</si>
  <si>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</si>
  <si>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</si>
  <si>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</si>
  <si>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</si>
  <si>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</si>
  <si>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</si>
  <si>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</si>
  <si>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</si>
  <si>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</si>
  <si>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</si>
  <si>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</si>
  <si>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</si>
  <si>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</si>
  <si>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</si>
  <si>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</si>
  <si>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</si>
  <si>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</si>
  <si>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</si>
  <si>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</si>
  <si>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</si>
  <si>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</si>
  <si>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</si>
  <si>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</si>
  <si>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</si>
  <si>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</si>
  <si>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</si>
  <si>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</si>
  <si>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</si>
  <si>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</si>
  <si>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</si>
  <si>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</si>
  <si>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</si>
  <si>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</si>
  <si>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</si>
  <si>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</si>
  <si>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</si>
  <si>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</si>
  <si>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</si>
  <si>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</si>
  <si>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</si>
  <si>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</si>
  <si>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</si>
  <si>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</si>
  <si>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</si>
  <si>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</si>
  <si>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</si>
  <si>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</si>
  <si>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</si>
  <si>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</si>
  <si>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</si>
  <si>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</si>
  <si>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</si>
  <si>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</si>
  <si>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</si>
  <si>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</si>
  <si>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</si>
  <si>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</si>
  <si>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</si>
  <si>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</si>
  <si>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</si>
  <si>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</si>
  <si>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</si>
  <si>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</si>
  <si>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</si>
  <si>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</si>
  <si>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</si>
  <si>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</si>
  <si>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</si>
  <si>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</si>
  <si>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</si>
  <si>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</si>
  <si>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</si>
  <si>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</si>
  <si>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</si>
  <si>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</si>
  <si>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</si>
  <si>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</si>
  <si>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</si>
  <si>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</si>
  <si>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</si>
  <si>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</si>
  <si>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</si>
  <si>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</si>
  <si>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</si>
  <si>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</si>
  <si>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</si>
  <si>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</si>
  <si>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</si>
  <si>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</si>
  <si>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</si>
  <si>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</si>
  <si>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</si>
  <si>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</si>
  <si>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</si>
  <si>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</si>
  <si>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</si>
  <si>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</si>
  <si>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</si>
  <si>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</si>
  <si>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</si>
  <si>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</si>
  <si>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</si>
  <si>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</si>
  <si>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</si>
  <si>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</si>
  <si>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</si>
  <si>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</si>
  <si>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</si>
  <si>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</si>
  <si>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</si>
  <si>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</si>
  <si>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</si>
  <si>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</si>
  <si>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</si>
  <si>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</si>
  <si>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</si>
  <si>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</si>
  <si>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</si>
  <si>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</si>
  <si>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</si>
  <si>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</si>
  <si>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</si>
  <si>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</si>
  <si>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</si>
  <si>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</si>
  <si>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</si>
  <si>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</si>
  <si>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</si>
  <si>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</si>
  <si>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</si>
  <si>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</si>
  <si>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</si>
  <si>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</si>
  <si>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</si>
  <si>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</si>
  <si>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</si>
  <si>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</si>
  <si>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</si>
  <si>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</si>
  <si>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</si>
  <si>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</si>
  <si>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</si>
  <si>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</si>
  <si>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</si>
  <si>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</si>
  <si>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</si>
  <si>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</si>
  <si>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</si>
  <si>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</si>
  <si>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</si>
  <si>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</si>
  <si>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</si>
  <si>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</si>
  <si>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</si>
  <si>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</si>
  <si>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</si>
  <si>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</si>
  <si>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</si>
  <si>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</si>
  <si>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</si>
  <si>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</si>
  <si>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</si>
  <si>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</si>
  <si>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</si>
  <si>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</si>
  <si>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</si>
  <si>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</si>
  <si>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</si>
  <si>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</si>
  <si>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</si>
  <si>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</si>
  <si>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</si>
  <si>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</si>
  <si>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</si>
  <si>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</si>
  <si>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</si>
  <si>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</si>
  <si>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</si>
  <si>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</si>
  <si>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</si>
  <si>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</si>
  <si>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</si>
  <si>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</si>
  <si>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</si>
  <si>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</si>
  <si>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</si>
  <si>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</si>
  <si>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</si>
  <si>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</si>
  <si>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</si>
  <si>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</si>
  <si>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</si>
  <si>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</si>
  <si>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</si>
  <si>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</si>
  <si>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</si>
  <si>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</si>
  <si>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</si>
  <si>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</si>
  <si>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</si>
  <si>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</si>
  <si>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</si>
  <si>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</si>
  <si>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</si>
  <si>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</si>
  <si>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</si>
  <si>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</si>
  <si>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</si>
  <si>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</si>
  <si>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</si>
  <si>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</si>
  <si>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</si>
  <si>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</si>
  <si>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</si>
  <si>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</si>
  <si>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</si>
  <si>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</si>
  <si>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</si>
  <si>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</si>
  <si>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</si>
  <si>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</si>
  <si>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</si>
  <si>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</si>
  <si>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</si>
  <si>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</si>
  <si>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</si>
  <si>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</si>
  <si>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</si>
  <si>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</si>
  <si>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</si>
  <si>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</si>
  <si>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</si>
  <si>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</si>
  <si>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</si>
  <si>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</si>
  <si>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</si>
  <si>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</si>
  <si>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</si>
  <si>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</si>
  <si>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</si>
  <si>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</si>
  <si>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</si>
  <si>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</si>
  <si>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</si>
  <si>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</si>
  <si>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</si>
  <si>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</si>
  <si>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</si>
  <si>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</si>
  <si>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</si>
  <si>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</si>
  <si>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</si>
  <si>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</si>
  <si>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</si>
  <si>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</si>
  <si>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</si>
  <si>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</si>
  <si>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</si>
  <si>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</si>
  <si>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</si>
  <si>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</si>
  <si>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</si>
  <si>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</si>
  <si>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</si>
  <si>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</si>
  <si>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</si>
  <si>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</si>
  <si>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</si>
  <si>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</si>
  <si>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</si>
  <si>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</si>
  <si>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</si>
  <si>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</si>
  <si>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</si>
  <si>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</si>
  <si>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</si>
  <si>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</si>
  <si>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</si>
  <si>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</si>
  <si>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</si>
  <si>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</si>
  <si>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</si>
  <si>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</si>
  <si>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</si>
  <si>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</si>
  <si>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</si>
  <si>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</si>
  <si>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</si>
  <si>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</si>
  <si>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</si>
  <si>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</si>
  <si>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</si>
  <si>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</si>
  <si>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</si>
  <si>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</si>
  <si>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</si>
  <si>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</si>
  <si>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</si>
  <si>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</si>
  <si>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</si>
  <si>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</si>
  <si>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</si>
  <si>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</si>
  <si>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</si>
  <si>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</si>
  <si>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</si>
  <si>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</si>
  <si>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</si>
  <si>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</si>
  <si>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</si>
  <si>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</si>
  <si>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</si>
  <si>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</si>
  <si>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</si>
  <si>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</si>
  <si>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</si>
  <si>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</si>
  <si>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</si>
  <si>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</si>
  <si>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</si>
  <si>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</si>
  <si>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</si>
  <si>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</si>
  <si>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</si>
  <si>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</si>
  <si>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</si>
  <si>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</si>
  <si>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</si>
  <si>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</si>
  <si>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</si>
  <si>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</si>
  <si>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</si>
  <si>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</si>
  <si>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</si>
  <si>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</si>
  <si>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</si>
  <si>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</si>
  <si>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</si>
  <si>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</si>
  <si>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</si>
  <si>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</si>
  <si>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</si>
  <si>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</si>
  <si>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</si>
  <si>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</si>
  <si>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</si>
  <si>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</si>
  <si>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</si>
  <si>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</si>
  <si>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</si>
  <si>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</si>
  <si>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</si>
  <si>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</si>
  <si>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</si>
  <si>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</si>
  <si>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</si>
  <si>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</si>
  <si>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</si>
  <si>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</si>
  <si>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</si>
  <si>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</si>
  <si>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</si>
  <si>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</si>
  <si>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</si>
  <si>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</si>
  <si>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</si>
  <si>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</si>
  <si>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</si>
  <si>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</si>
  <si>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</si>
  <si>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</si>
  <si>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</si>
  <si>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</si>
  <si>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</si>
  <si>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</si>
  <si>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</si>
  <si>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</si>
  <si>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</si>
  <si>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</si>
  <si>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</si>
  <si>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</si>
  <si>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</si>
  <si>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</si>
  <si>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</si>
  <si>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</si>
  <si>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</si>
  <si>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</si>
  <si>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</si>
  <si>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</si>
  <si>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</si>
  <si>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</si>
  <si>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</si>
  <si>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</si>
  <si>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</si>
  <si>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</si>
  <si>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</si>
  <si>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</si>
  <si>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</si>
  <si>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</si>
  <si>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</si>
  <si>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</si>
  <si>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</si>
  <si>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</si>
  <si>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</si>
  <si>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</si>
  <si>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</si>
  <si>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</si>
  <si>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</si>
  <si>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</si>
  <si>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</si>
  <si>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</si>
  <si>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</si>
  <si>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</si>
  <si>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</si>
  <si>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</si>
  <si>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</si>
  <si>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</si>
  <si>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</si>
  <si>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</si>
  <si>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</si>
  <si>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</si>
  <si>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</si>
  <si>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</si>
  <si>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</si>
  <si>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</si>
  <si>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</si>
  <si>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</si>
  <si>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</si>
  <si>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</si>
  <si>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</si>
  <si>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</si>
  <si>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</si>
  <si>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</si>
  <si>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</si>
  <si>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</si>
  <si>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</si>
  <si>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</si>
  <si>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</si>
  <si>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</si>
  <si>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</si>
  <si>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</si>
  <si>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</si>
  <si>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</si>
  <si>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</si>
  <si>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</si>
  <si>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</si>
  <si>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</si>
  <si>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</si>
  <si>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</si>
  <si>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</si>
  <si>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</si>
  <si>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</si>
  <si>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</si>
  <si>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</si>
  <si>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</si>
  <si>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</si>
  <si>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</si>
  <si>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</si>
  <si>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</si>
  <si>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</si>
  <si>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</si>
  <si>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</si>
  <si>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</si>
  <si>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</si>
  <si>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</si>
  <si>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</si>
  <si>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</si>
  <si>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</si>
  <si>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</si>
  <si>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</si>
  <si>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</si>
  <si>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</si>
  <si>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</si>
  <si>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</si>
  <si>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</si>
  <si>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</si>
  <si>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</si>
  <si>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</si>
  <si>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</si>
  <si>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</si>
  <si>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</si>
  <si>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</si>
  <si>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</si>
  <si>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</si>
  <si>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</si>
  <si>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</si>
  <si>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</si>
  <si>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</si>
  <si>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</si>
  <si>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</si>
  <si>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</si>
  <si>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</si>
  <si>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</si>
  <si>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</si>
  <si>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</si>
  <si>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</si>
  <si>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</si>
  <si>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</si>
  <si>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</si>
  <si>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</si>
  <si>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</si>
  <si>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</si>
  <si>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</si>
  <si>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</si>
  <si>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</si>
  <si>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</si>
  <si>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</si>
  <si>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</si>
  <si>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</si>
  <si>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</si>
  <si>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</si>
  <si>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</si>
  <si>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</si>
  <si>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</si>
  <si>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</si>
  <si>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</si>
  <si>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</si>
  <si>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</si>
  <si>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</si>
  <si>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</si>
  <si>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</si>
  <si>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</si>
  <si>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</si>
  <si>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</si>
  <si>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</si>
  <si>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</si>
  <si>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</si>
  <si>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</si>
  <si>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</si>
  <si>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</si>
  <si>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</si>
  <si>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</si>
  <si>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</si>
  <si>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</si>
  <si>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</si>
  <si>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</si>
  <si>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</si>
  <si>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</si>
  <si>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</si>
  <si>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</si>
  <si>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</si>
  <si>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</si>
  <si>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</si>
  <si>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</si>
  <si>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</si>
  <si>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</si>
  <si>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</si>
  <si>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</si>
  <si>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</si>
  <si>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</si>
  <si>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</si>
  <si>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</si>
  <si>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</si>
  <si>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</si>
  <si>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</si>
  <si>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</si>
  <si>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</si>
  <si>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</si>
  <si>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</si>
  <si>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</si>
  <si>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</si>
  <si>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</si>
  <si>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</si>
  <si>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</si>
  <si>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</si>
  <si>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</si>
  <si>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</si>
  <si>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</si>
  <si>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</si>
  <si>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</si>
  <si>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</si>
  <si>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</si>
  <si>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</si>
  <si>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</si>
  <si>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</si>
  <si>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</si>
  <si>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</si>
  <si>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</si>
  <si>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</si>
  <si>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</si>
  <si>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</si>
  <si>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</si>
  <si>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</si>
  <si>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</si>
  <si>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</si>
  <si>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</si>
  <si>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</si>
  <si>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</si>
  <si>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</si>
  <si>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</si>
  <si>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</si>
  <si>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</si>
  <si>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</si>
  <si>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</si>
  <si>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</si>
  <si>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</si>
  <si>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</si>
  <si>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</si>
  <si>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</si>
  <si>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</si>
  <si>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</si>
  <si>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</si>
  <si>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</si>
  <si>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</si>
  <si>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</si>
  <si>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</si>
  <si>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</si>
  <si>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</si>
  <si>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</si>
  <si>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</si>
  <si>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</si>
  <si>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</si>
  <si>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</si>
  <si>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</si>
  <si>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</si>
  <si>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</si>
  <si>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</si>
  <si>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</si>
  <si>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</si>
  <si>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</si>
  <si>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</si>
  <si>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</si>
  <si>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</si>
  <si>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</si>
  <si>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</si>
  <si>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</si>
  <si>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</si>
  <si>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</si>
  <si>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</si>
  <si>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</si>
  <si>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</si>
  <si>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</si>
  <si>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</si>
  <si>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</si>
  <si>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</si>
  <si>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</si>
  <si>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</si>
  <si>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</si>
  <si>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</si>
  <si>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</si>
  <si>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</si>
  <si>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</si>
  <si>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</si>
  <si>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</si>
  <si>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</si>
  <si>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</si>
  <si>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</si>
  <si>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</si>
  <si>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</si>
  <si>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</si>
  <si>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</si>
  <si>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</si>
  <si>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</si>
  <si>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</si>
  <si>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</si>
  <si>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</si>
  <si>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</si>
  <si>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</si>
  <si>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</si>
  <si>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</si>
  <si>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</si>
  <si>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</si>
  <si>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</si>
  <si>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</si>
  <si>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</si>
  <si>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</si>
  <si>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</si>
  <si>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</si>
  <si>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</si>
  <si>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</si>
  <si>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</si>
  <si>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</si>
  <si>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</si>
  <si>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</si>
  <si>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</si>
  <si>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</si>
  <si>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</si>
  <si>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</si>
  <si>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</si>
  <si>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</si>
  <si>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</si>
  <si>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</si>
  <si>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</si>
  <si>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</si>
  <si>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</si>
  <si>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</si>
  <si>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</si>
  <si>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</si>
  <si>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</si>
  <si>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</si>
  <si>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</si>
  <si>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</si>
  <si>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</si>
  <si>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</si>
  <si>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</si>
  <si>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</si>
  <si>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</si>
  <si>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</si>
  <si>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</si>
  <si>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</si>
  <si>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</si>
  <si>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</si>
  <si>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</si>
  <si>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</si>
  <si>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</si>
  <si>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</si>
  <si>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</si>
  <si>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</si>
  <si>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</si>
  <si>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</si>
  <si>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</si>
  <si>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</si>
  <si>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</si>
  <si>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</si>
  <si>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</si>
  <si>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</si>
  <si>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</si>
  <si>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</si>
  <si>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</si>
  <si>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</si>
  <si>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</si>
  <si>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</si>
  <si>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</si>
  <si>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</si>
  <si>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</si>
  <si>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</si>
  <si>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</si>
  <si>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</si>
  <si>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</si>
  <si>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</si>
  <si>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</si>
  <si>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</si>
  <si>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</si>
  <si>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</si>
  <si>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</si>
  <si>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</si>
  <si>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</si>
  <si>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</si>
  <si>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</si>
  <si>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</si>
  <si>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</si>
  <si>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</si>
  <si>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</si>
  <si>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</si>
  <si>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</si>
  <si>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</si>
  <si>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</si>
  <si>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</si>
  <si>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</si>
  <si>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</si>
  <si>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</si>
  <si>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</si>
  <si>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</si>
  <si>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</si>
  <si>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</si>
  <si>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</si>
  <si>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</si>
  <si>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</si>
  <si>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</si>
  <si>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</si>
  <si>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</si>
  <si>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</si>
  <si>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</si>
  <si>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</si>
  <si>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</si>
  <si>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</si>
  <si>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</si>
  <si>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</si>
  <si>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</si>
  <si>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</si>
  <si>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</si>
  <si>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</si>
  <si>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</si>
  <si>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</si>
  <si>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</si>
  <si>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</si>
  <si>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</si>
  <si>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</si>
  <si>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</si>
  <si>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</si>
  <si>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</si>
  <si>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</si>
  <si>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</si>
  <si>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</si>
  <si>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</si>
  <si>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</si>
  <si>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</si>
  <si>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</si>
  <si>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</si>
  <si>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</si>
  <si>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</si>
  <si>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</si>
  <si>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</si>
  <si>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</si>
  <si>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</si>
  <si>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</si>
  <si>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</si>
  <si>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</si>
  <si>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</si>
  <si>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</si>
  <si>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</si>
  <si>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</si>
  <si>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</si>
  <si>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</si>
  <si>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</si>
  <si>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</si>
  <si>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</si>
  <si>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</si>
  <si>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</si>
  <si>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</si>
  <si>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</si>
  <si>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</si>
  <si>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</si>
  <si>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</si>
  <si>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</si>
  <si>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</si>
  <si>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</si>
  <si>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</si>
  <si>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</si>
  <si>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</si>
  <si>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</si>
  <si>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</si>
  <si>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</si>
  <si>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</si>
  <si>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</si>
  <si>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</si>
  <si>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</si>
  <si>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</si>
  <si>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</si>
  <si>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</si>
  <si>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</si>
  <si>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</si>
  <si>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</si>
  <si>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</si>
  <si>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</si>
  <si>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</si>
  <si>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</si>
  <si>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</si>
  <si>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</si>
  <si>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</si>
  <si>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</si>
  <si>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</si>
  <si>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</si>
  <si>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</si>
  <si>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</si>
  <si>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</si>
  <si>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</si>
  <si>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</si>
  <si>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</si>
  <si>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</si>
  <si>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</si>
  <si>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</si>
  <si>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</si>
  <si>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</si>
  <si>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</si>
  <si>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</si>
  <si>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</si>
  <si>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</si>
  <si>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</si>
  <si>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</si>
  <si>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</si>
  <si>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</si>
  <si>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</si>
  <si>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</si>
  <si>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</si>
  <si>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</si>
  <si>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</si>
  <si>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</si>
  <si>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</si>
  <si>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</si>
  <si>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</si>
  <si>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</si>
  <si>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</si>
  <si>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</si>
  <si>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</si>
  <si>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</si>
  <si>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</si>
  <si>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</si>
  <si>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</si>
  <si>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</si>
  <si>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</si>
  <si>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</si>
  <si>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</si>
  <si>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</si>
  <si>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</si>
  <si>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</si>
  <si>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</si>
  <si>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</si>
  <si>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</si>
  <si>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</si>
  <si>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</si>
  <si>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</si>
  <si>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</si>
  <si>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</si>
  <si>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</si>
  <si>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</si>
  <si>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</si>
  <si>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</si>
  <si>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</si>
  <si>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</si>
  <si>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</si>
  <si>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</si>
  <si>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</si>
  <si>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</si>
  <si>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</si>
  <si>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</si>
  <si>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</si>
  <si>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</si>
  <si>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</si>
  <si>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</si>
  <si>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</si>
  <si>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</si>
  <si>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</si>
  <si>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</si>
  <si>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</si>
  <si>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</si>
  <si>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</si>
  <si>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</si>
  <si>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</si>
  <si>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</si>
  <si>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</si>
  <si>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</si>
  <si>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</si>
  <si>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</si>
  <si>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</si>
  <si>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</si>
  <si>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</si>
  <si>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</si>
  <si>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</si>
  <si>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</si>
  <si>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</si>
  <si>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</si>
  <si>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</si>
  <si>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</si>
  <si>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</si>
  <si>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</si>
  <si>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</si>
  <si>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</si>
  <si>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</si>
  <si>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</si>
  <si>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</si>
  <si>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</si>
  <si>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</si>
  <si>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</si>
  <si>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</si>
  <si>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</si>
  <si>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</si>
  <si>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</si>
  <si>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</si>
  <si>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</si>
  <si>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</si>
  <si>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</si>
  <si>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</si>
  <si>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</si>
  <si>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</si>
  <si>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</si>
  <si>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</si>
  <si>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</si>
  <si>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</si>
  <si>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</si>
  <si>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</si>
  <si>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</si>
  <si>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</si>
  <si>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</si>
  <si>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</si>
  <si>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</si>
  <si>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</si>
  <si>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</si>
  <si>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</si>
  <si>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</si>
  <si>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</si>
  <si>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</si>
  <si>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</si>
  <si>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</si>
  <si>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</si>
  <si>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</si>
  <si>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</si>
  <si>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</si>
  <si>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</si>
  <si>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</si>
  <si>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</si>
  <si>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</si>
  <si>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</si>
  <si>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</si>
  <si>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</si>
  <si>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</si>
  <si>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</si>
  <si>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</si>
  <si>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</si>
  <si>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</si>
  <si>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</si>
  <si>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</si>
  <si>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</si>
  <si>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</si>
  <si>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</si>
  <si>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</si>
  <si>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</si>
  <si>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</si>
  <si>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</si>
  <si>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</si>
  <si>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</si>
  <si>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</si>
  <si>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</si>
  <si>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</si>
  <si>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</si>
  <si>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</si>
  <si>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</si>
  <si>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</si>
  <si>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</si>
  <si>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</si>
  <si>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</si>
  <si>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</si>
  <si>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</si>
  <si>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</si>
  <si>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</si>
  <si>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</si>
  <si>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</si>
  <si>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</si>
  <si>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</si>
  <si>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</si>
  <si>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</si>
  <si>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</si>
  <si>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</si>
  <si>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</si>
  <si>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</si>
  <si>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</si>
  <si>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</si>
  <si>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</si>
  <si>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</si>
  <si>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</si>
  <si>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</si>
  <si>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</si>
  <si>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</si>
  <si>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</si>
  <si>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</si>
  <si>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</si>
  <si>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</si>
  <si>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</si>
  <si>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</si>
  <si>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</si>
  <si>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</si>
  <si>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</si>
  <si>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</si>
  <si>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</si>
  <si>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</si>
  <si>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</si>
  <si>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</si>
  <si>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</si>
  <si>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</si>
  <si>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</si>
  <si>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</si>
  <si>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</si>
  <si>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</si>
  <si>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</si>
  <si>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</si>
  <si>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</si>
  <si>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</si>
  <si>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</si>
  <si>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</si>
  <si>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</si>
  <si>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</si>
  <si>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</si>
  <si>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</si>
  <si>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</si>
  <si>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</si>
  <si>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</si>
  <si>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</si>
  <si>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</si>
  <si>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</si>
  <si>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</si>
  <si>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</si>
  <si>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</si>
  <si>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</si>
  <si>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</si>
  <si>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</si>
  <si>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</si>
  <si>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</si>
  <si>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</si>
  <si>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</si>
  <si>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</si>
  <si>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</si>
  <si>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</si>
  <si>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</si>
  <si>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</si>
  <si>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</si>
  <si>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</si>
  <si>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</si>
  <si>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</si>
  <si>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</si>
  <si>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</si>
  <si>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</si>
  <si>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</si>
  <si>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</si>
  <si>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</si>
  <si>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</si>
  <si>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</si>
  <si>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</si>
  <si>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</si>
  <si>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</si>
  <si>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</si>
  <si>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</si>
  <si>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</si>
  <si>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</si>
  <si>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</si>
  <si>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</si>
  <si>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</si>
  <si>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</si>
  <si>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</si>
  <si>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</si>
  <si>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</si>
  <si>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</si>
  <si>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</si>
  <si>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</si>
  <si>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</si>
  <si>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</si>
  <si>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</si>
  <si>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</si>
  <si>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</si>
  <si>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</si>
  <si>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</si>
  <si>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</si>
  <si>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</si>
  <si>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</si>
  <si>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</si>
  <si>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</si>
  <si>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</si>
  <si>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</si>
  <si>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</si>
  <si>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</si>
  <si>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</si>
  <si>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</si>
  <si>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</si>
  <si>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</si>
  <si>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</si>
  <si>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</si>
  <si>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</si>
  <si>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</si>
  <si>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</si>
  <si>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</si>
  <si>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</si>
  <si>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</si>
  <si>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</si>
  <si>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</si>
  <si>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</si>
  <si>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</si>
  <si>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</si>
  <si>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</si>
  <si>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</si>
  <si>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</si>
  <si>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</si>
  <si>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</si>
  <si>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</si>
  <si>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</si>
  <si>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</si>
  <si>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</si>
  <si>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</si>
  <si>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</si>
  <si>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</si>
  <si>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</si>
  <si>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</si>
  <si>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</si>
  <si>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</si>
  <si>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</si>
  <si>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</si>
  <si>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</si>
  <si>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</si>
  <si>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</si>
  <si>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</si>
  <si>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</si>
  <si>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</si>
  <si>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</si>
  <si>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</si>
  <si>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</si>
  <si>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</si>
  <si>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</si>
  <si>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</si>
  <si>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</si>
  <si>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</si>
  <si>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</si>
  <si>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</si>
  <si>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</si>
  <si>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</si>
  <si>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</si>
  <si>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</si>
  <si>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</si>
  <si>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</si>
  <si>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</si>
  <si>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</si>
  <si>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</si>
  <si>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</si>
  <si>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</si>
  <si>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</si>
  <si>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</si>
  <si>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</si>
  <si>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</si>
  <si>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</si>
  <si>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</si>
  <si>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</si>
  <si>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</si>
  <si>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</si>
  <si>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</si>
  <si>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</si>
  <si>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</si>
  <si>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</si>
  <si>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</si>
  <si>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</si>
  <si>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</si>
  <si>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</si>
  <si>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</si>
  <si>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</si>
  <si>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</si>
  <si>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</si>
  <si>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</si>
  <si>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</si>
  <si>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</si>
  <si>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</si>
  <si>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</si>
  <si>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</si>
  <si>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</si>
  <si>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</si>
  <si>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</si>
  <si>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</si>
  <si>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</si>
  <si>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</si>
  <si>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</si>
  <si>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</si>
  <si>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</si>
  <si>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</si>
  <si>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</si>
  <si>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</si>
  <si>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</si>
  <si>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</si>
  <si>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</si>
  <si>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</si>
  <si>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</si>
  <si>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</si>
  <si>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</si>
  <si>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</si>
  <si>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</si>
  <si>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</si>
  <si>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</si>
  <si>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</si>
  <si>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</si>
  <si>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</si>
  <si>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</si>
  <si>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</si>
  <si>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</si>
  <si>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</si>
  <si>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</si>
  <si>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</si>
  <si>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</si>
  <si>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</si>
  <si>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</si>
  <si>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</si>
  <si>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</si>
  <si>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</si>
  <si>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</si>
  <si>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</si>
  <si>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</si>
  <si>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</si>
  <si>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</si>
  <si>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</si>
  <si>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</si>
  <si>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</si>
  <si>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</si>
  <si>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</si>
  <si>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</si>
  <si>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</si>
  <si>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</si>
  <si>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</si>
  <si>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</si>
  <si>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</si>
  <si>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</si>
  <si>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</si>
  <si>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</si>
  <si>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</si>
  <si>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</si>
  <si>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</si>
  <si>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</si>
  <si>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</si>
  <si>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</si>
  <si>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</si>
  <si>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</si>
  <si>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</si>
  <si>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</si>
  <si>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</si>
  <si>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</si>
  <si>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</si>
  <si>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</si>
  <si>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</si>
  <si>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</si>
  <si>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</si>
  <si>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</si>
  <si>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</si>
  <si>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</si>
  <si>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</si>
  <si>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</si>
  <si>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</si>
  <si>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</si>
  <si>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</si>
  <si>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</si>
  <si>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</si>
  <si>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</si>
  <si>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</si>
  <si>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</si>
  <si>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</si>
  <si>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</si>
  <si>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</si>
  <si>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</si>
  <si>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</si>
  <si>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</si>
  <si>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</si>
  <si>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</si>
  <si>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</si>
  <si>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</si>
  <si>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</si>
  <si>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</si>
  <si>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</si>
  <si>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</si>
  <si>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</si>
  <si>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</si>
  <si>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</si>
  <si>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</si>
  <si>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</si>
  <si>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</si>
  <si>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</si>
  <si>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</si>
  <si>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</si>
  <si>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</si>
  <si>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</si>
  <si>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</si>
  <si>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</si>
  <si>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</si>
  <si>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</si>
  <si>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</si>
  <si>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</si>
  <si>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</si>
  <si>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</si>
  <si>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</si>
  <si>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</si>
  <si>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</si>
  <si>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</si>
  <si>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</si>
  <si>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</si>
  <si>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</si>
  <si>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</si>
  <si>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</si>
  <si>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</si>
  <si>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</si>
  <si>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</si>
  <si>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</si>
  <si>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</si>
  <si>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</si>
  <si>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</si>
  <si>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</si>
  <si>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</si>
  <si>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</si>
  <si>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</si>
  <si>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</si>
  <si>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</si>
  <si>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</si>
  <si>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</si>
  <si>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</si>
  <si>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</si>
  <si>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</si>
  <si>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</si>
  <si>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</si>
  <si>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</si>
  <si>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</si>
  <si>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</si>
  <si>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</si>
  <si>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</si>
  <si>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</si>
  <si>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</si>
  <si>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</si>
  <si>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</si>
  <si>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</si>
  <si>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</si>
  <si>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</si>
  <si>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</si>
  <si>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</si>
  <si>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</si>
  <si>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</si>
  <si>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</si>
  <si>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</si>
  <si>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</si>
  <si>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</si>
  <si>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</si>
  <si>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</si>
  <si>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</si>
  <si>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</si>
  <si>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</si>
  <si>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</si>
  <si>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</si>
  <si>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</si>
  <si>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</si>
  <si>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</si>
  <si>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</si>
  <si>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</si>
  <si>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</si>
  <si>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</si>
  <si>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</si>
  <si>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</si>
  <si>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</si>
  <si>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</si>
  <si>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</si>
  <si>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</si>
  <si>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</si>
  <si>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</si>
  <si>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</si>
  <si>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</si>
  <si>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</si>
  <si>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</si>
  <si>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</si>
  <si>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</si>
  <si>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</si>
  <si>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</si>
  <si>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</si>
  <si>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</si>
  <si>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</si>
  <si>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</si>
  <si>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</si>
  <si>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</si>
  <si>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</si>
  <si>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</si>
  <si>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</si>
  <si>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</si>
  <si>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</si>
  <si>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</si>
  <si>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</si>
  <si>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</si>
  <si>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</si>
  <si>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</si>
  <si>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</si>
  <si>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</si>
  <si>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</si>
  <si>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</si>
  <si>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</si>
  <si>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</si>
  <si>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</si>
  <si>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</si>
  <si>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</si>
  <si>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</si>
  <si>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</si>
  <si>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</si>
  <si>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</si>
  <si>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</si>
  <si>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</si>
  <si>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</si>
  <si>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</si>
  <si>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</si>
  <si>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</si>
  <si>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</si>
  <si>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</si>
  <si>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</si>
  <si>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</si>
  <si>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</si>
  <si>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</si>
  <si>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</si>
  <si>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</si>
  <si>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</si>
  <si>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</si>
  <si>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</si>
  <si>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</si>
  <si>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</si>
  <si>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</si>
  <si>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</si>
  <si>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</si>
  <si>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</si>
  <si>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</si>
  <si>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</si>
  <si>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</si>
  <si>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</si>
  <si>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</si>
  <si>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</si>
  <si>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</si>
  <si>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</si>
  <si>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</si>
  <si>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</si>
  <si>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</si>
  <si>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</si>
  <si>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</si>
  <si>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</si>
  <si>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</si>
  <si>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</si>
  <si>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</si>
  <si>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</si>
  <si>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</si>
  <si>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</si>
  <si>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</si>
  <si>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</si>
  <si>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</si>
  <si>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</si>
  <si>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</si>
  <si>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</si>
  <si>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</si>
  <si>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</si>
  <si>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</si>
  <si>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</si>
  <si>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</si>
  <si>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</si>
  <si>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</si>
  <si>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</si>
  <si>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</si>
  <si>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</si>
  <si>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</si>
  <si>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</si>
  <si>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</si>
  <si>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</si>
  <si>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</si>
  <si>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</si>
  <si>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</si>
  <si>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</si>
  <si>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</si>
  <si>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</si>
  <si>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</si>
  <si>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</si>
  <si>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</si>
  <si>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</si>
  <si>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</si>
  <si>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</si>
  <si>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</si>
  <si>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</si>
  <si>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</si>
  <si>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</si>
  <si>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</si>
  <si>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</si>
  <si>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</si>
  <si>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</si>
  <si>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</si>
  <si>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</si>
  <si>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</si>
  <si>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</si>
  <si>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</si>
  <si>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</si>
  <si>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</si>
  <si>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</si>
  <si>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</si>
  <si>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</si>
  <si>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</si>
  <si>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</si>
  <si>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</si>
  <si>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</si>
  <si>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</si>
  <si>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</si>
  <si>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</si>
  <si>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</si>
  <si>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</si>
  <si>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</si>
  <si>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</si>
  <si>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</si>
  <si>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</si>
  <si>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</si>
  <si>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</si>
  <si>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</si>
  <si>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</si>
  <si>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</si>
  <si>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</si>
  <si>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</si>
  <si>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</si>
  <si>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</si>
  <si>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</si>
  <si>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</si>
  <si>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</si>
  <si>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</si>
  <si>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</si>
  <si>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</si>
  <si>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</si>
  <si>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</si>
  <si>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</si>
  <si>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</si>
  <si>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</si>
  <si>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</si>
  <si>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</si>
  <si>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</si>
  <si>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</si>
  <si>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</si>
  <si>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</si>
  <si>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</si>
  <si>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</si>
  <si>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</si>
  <si>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</si>
  <si>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</si>
  <si>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</si>
  <si>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</si>
  <si>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</si>
  <si>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</si>
  <si>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</si>
  <si>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</si>
  <si>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</si>
  <si>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</si>
  <si>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</si>
  <si>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</si>
  <si>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</si>
  <si>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</si>
  <si>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</si>
  <si>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</si>
  <si>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</si>
  <si>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</si>
  <si>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</si>
  <si>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</si>
  <si>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</si>
  <si>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</si>
  <si>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</si>
  <si>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</si>
  <si>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</si>
  <si>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</si>
  <si>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</si>
  <si>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</si>
  <si>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</si>
  <si>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</si>
  <si>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</si>
  <si>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</si>
  <si>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</si>
  <si>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</si>
  <si>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</si>
  <si>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</si>
  <si>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</si>
  <si>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</si>
  <si>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</si>
  <si>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</si>
  <si>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</si>
  <si>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</si>
  <si>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</si>
  <si>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</si>
  <si>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</si>
  <si>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</si>
  <si>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</si>
  <si>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</si>
  <si>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</si>
  <si>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</si>
  <si>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</si>
  <si>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</si>
  <si>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</si>
  <si>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</si>
  <si>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</si>
  <si>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</si>
  <si>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</si>
  <si>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</si>
  <si>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</si>
  <si>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</si>
  <si>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</si>
  <si>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</si>
  <si>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</si>
  <si>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</si>
  <si>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</si>
  <si>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</si>
  <si>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</si>
  <si>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</si>
  <si>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</si>
  <si>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</si>
  <si>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</si>
  <si>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</si>
  <si>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</si>
  <si>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</si>
  <si>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</si>
  <si>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</si>
  <si>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</si>
  <si>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</si>
  <si>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</si>
  <si>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</si>
  <si>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</si>
  <si>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</si>
  <si>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</si>
  <si>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</si>
  <si>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</si>
  <si>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</si>
  <si>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</si>
  <si>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</si>
  <si>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</si>
  <si>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</si>
  <si>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</si>
  <si>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</si>
  <si>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</si>
  <si>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</si>
  <si>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</si>
  <si>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</si>
  <si>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</si>
  <si>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</si>
  <si>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</si>
  <si>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</si>
  <si>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</si>
  <si>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</si>
  <si>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</si>
  <si>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</si>
  <si>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</si>
  <si>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</si>
  <si>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</si>
  <si>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</si>
  <si>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</si>
  <si>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</si>
  <si>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</si>
  <si>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</si>
  <si>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</si>
  <si>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</si>
  <si>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</si>
  <si>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</si>
  <si>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</si>
  <si>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</si>
  <si>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</si>
  <si>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</si>
  <si>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</si>
  <si>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</si>
  <si>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</si>
  <si>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</si>
  <si>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</si>
  <si>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</si>
  <si>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</si>
  <si>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</si>
  <si>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</si>
  <si>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</si>
  <si>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</si>
  <si>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</si>
  <si>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</si>
  <si>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</si>
  <si>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</si>
  <si>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</si>
  <si>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</si>
  <si>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</si>
  <si>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</si>
  <si>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</si>
  <si>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</si>
  <si>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</si>
  <si>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</si>
  <si>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</si>
  <si>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</si>
  <si>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</si>
  <si>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</si>
  <si>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</si>
  <si>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</si>
  <si>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</si>
  <si>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</si>
  <si>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</si>
  <si>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</si>
  <si>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</si>
  <si>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</si>
  <si>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</si>
  <si>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</si>
  <si>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</si>
  <si>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</si>
  <si>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</si>
  <si>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</si>
  <si>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</si>
  <si>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</si>
  <si>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</si>
  <si>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</si>
  <si>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</si>
  <si>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</si>
  <si>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</si>
  <si>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</si>
  <si>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</si>
  <si>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</si>
  <si>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</si>
  <si>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</si>
  <si>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</si>
  <si>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</si>
  <si>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</si>
  <si>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</si>
  <si>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</si>
  <si>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</si>
  <si>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</si>
  <si>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</si>
  <si>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</si>
  <si>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</si>
  <si>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</si>
  <si>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</si>
  <si>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</si>
  <si>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</si>
  <si>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</si>
  <si>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</si>
  <si>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</si>
  <si>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</si>
  <si>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</si>
  <si>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</si>
  <si>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</si>
  <si>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</si>
  <si>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</si>
  <si>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</si>
  <si>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</si>
  <si>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</si>
  <si>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</si>
  <si>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</si>
  <si>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</si>
  <si>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</si>
  <si>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</si>
  <si>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</si>
  <si>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</si>
  <si>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</si>
  <si>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</si>
  <si>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</si>
  <si>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</si>
  <si>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</si>
  <si>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</si>
  <si>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</si>
  <si>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</si>
  <si>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</si>
  <si>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</si>
  <si>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</si>
  <si>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</si>
  <si>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</si>
  <si>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</si>
  <si>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</si>
  <si>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</si>
  <si>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</si>
  <si>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</si>
  <si>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</si>
  <si>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</si>
  <si>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</si>
  <si>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</si>
  <si>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</si>
  <si>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</si>
  <si>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</si>
  <si>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</si>
  <si>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</si>
  <si>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</si>
  <si>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</si>
  <si>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</si>
  <si>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</si>
  <si>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</si>
  <si>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</si>
  <si>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</si>
  <si>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</si>
  <si>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</si>
  <si>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</si>
  <si>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</si>
  <si>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</si>
  <si>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</si>
  <si>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</si>
  <si>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</si>
  <si>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</si>
  <si>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</si>
  <si>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</si>
  <si>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</si>
  <si>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</si>
  <si>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</si>
  <si>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</si>
  <si>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</si>
  <si>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</si>
  <si>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</si>
  <si>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</si>
  <si>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</si>
  <si>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</si>
  <si>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</si>
  <si>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</si>
  <si>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</si>
  <si>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</si>
  <si>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</si>
  <si>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</si>
  <si>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</si>
  <si>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</si>
  <si>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</si>
  <si>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</si>
  <si>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</si>
  <si>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</si>
  <si>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</si>
  <si>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</si>
  <si>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</si>
  <si>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</si>
  <si>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</si>
  <si>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</si>
  <si>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</si>
  <si>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</si>
  <si>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</si>
  <si>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</si>
  <si>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</si>
  <si>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</si>
  <si>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</si>
  <si>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</si>
  <si>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</si>
  <si>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</si>
  <si>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</si>
  <si>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</si>
  <si>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</si>
  <si>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</si>
  <si>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</si>
  <si>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</si>
  <si>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</si>
  <si>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</si>
  <si>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</si>
  <si>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</si>
  <si>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</si>
  <si>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</si>
  <si>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</si>
  <si>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</si>
  <si>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</si>
  <si>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</si>
  <si>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</si>
  <si>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</si>
  <si>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</si>
  <si>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</si>
  <si>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</si>
  <si>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</si>
  <si>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</si>
  <si>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</si>
  <si>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</si>
  <si>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</si>
  <si>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</si>
  <si>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</si>
  <si>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</si>
  <si>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</si>
  <si>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</si>
  <si>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</si>
  <si>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</si>
  <si>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</si>
  <si>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</si>
  <si>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</si>
  <si>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</si>
  <si>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</si>
  <si>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</si>
  <si>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</si>
  <si>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</si>
  <si>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</si>
  <si>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</si>
  <si>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</si>
  <si>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</si>
  <si>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</si>
  <si>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</si>
  <si>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</si>
  <si>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</si>
  <si>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</si>
  <si>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</si>
  <si>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</si>
  <si>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</si>
  <si>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</si>
  <si>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</si>
  <si>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</si>
  <si>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</si>
  <si>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</si>
  <si>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</si>
  <si>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</si>
  <si>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</si>
  <si>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</si>
  <si>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</si>
  <si>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</si>
  <si>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</si>
  <si>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</si>
  <si>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</si>
  <si>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</si>
  <si>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</si>
  <si>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</si>
  <si>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</si>
  <si>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</si>
  <si>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</si>
  <si>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</si>
  <si>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</si>
  <si>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</si>
  <si>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</si>
  <si>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</si>
  <si>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</si>
  <si>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</si>
  <si>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</si>
  <si>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</si>
  <si>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</si>
  <si>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</si>
  <si>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</si>
  <si>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</si>
  <si>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</si>
  <si>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</si>
  <si>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</si>
  <si>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</si>
  <si>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</si>
  <si>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</si>
  <si>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</si>
  <si>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</si>
  <si>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</si>
  <si>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</si>
  <si>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</si>
  <si>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</si>
  <si>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</si>
  <si>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</si>
  <si>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</si>
  <si>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</si>
  <si>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</si>
  <si>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</si>
  <si>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</si>
  <si>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</si>
  <si>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</si>
  <si>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</si>
  <si>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</si>
  <si>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</si>
  <si>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</si>
  <si>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</si>
  <si>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</si>
  <si>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</si>
  <si>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</si>
  <si>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</si>
  <si>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</si>
  <si>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</si>
  <si>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</si>
  <si>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</si>
  <si>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</si>
  <si>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</si>
  <si>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</si>
  <si>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</si>
  <si>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</si>
  <si>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</si>
  <si>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</si>
  <si>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</si>
  <si>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</si>
  <si>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</si>
  <si>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</si>
  <si>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</si>
  <si>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</si>
  <si>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</si>
  <si>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</si>
  <si>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</si>
  <si>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</si>
  <si>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</si>
  <si>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</si>
  <si>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</si>
  <si>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</si>
  <si>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</si>
  <si>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</si>
  <si>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</si>
  <si>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</si>
  <si>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</si>
  <si>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</si>
  <si>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</si>
  <si>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</si>
  <si>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</si>
  <si>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</si>
  <si>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</si>
  <si>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</si>
  <si>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</si>
  <si>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</si>
  <si>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</si>
  <si>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</si>
  <si>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</si>
  <si>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</si>
  <si>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</si>
  <si>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</si>
  <si>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</si>
  <si>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</si>
  <si>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</si>
  <si>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</si>
  <si>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</si>
  <si>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</si>
  <si>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</si>
  <si>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</si>
  <si>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</si>
  <si>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</si>
  <si>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</si>
  <si>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</si>
  <si>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</si>
  <si>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</si>
  <si>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</si>
  <si>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</si>
  <si>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</si>
  <si>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</si>
  <si>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</si>
  <si>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</si>
  <si>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</si>
  <si>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</si>
  <si>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</si>
  <si>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</si>
  <si>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</si>
  <si>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</si>
  <si>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</si>
  <si>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</si>
  <si>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</si>
  <si>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</si>
  <si>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</si>
  <si>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</si>
  <si>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</si>
  <si>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</si>
  <si>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</si>
  <si>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</si>
  <si>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</si>
  <si>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</si>
  <si>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</si>
  <si>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</si>
  <si>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</si>
  <si>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</si>
  <si>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</si>
  <si>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</si>
  <si>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</si>
  <si>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</si>
  <si>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</si>
  <si>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</si>
  <si>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</si>
  <si>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</si>
  <si>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</si>
  <si>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</si>
  <si>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</si>
  <si>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</si>
  <si>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</si>
  <si>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</si>
  <si>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</si>
  <si>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</si>
  <si>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</si>
  <si>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</si>
  <si>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</si>
  <si>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</si>
  <si>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</si>
  <si>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</si>
  <si>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</si>
  <si>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</si>
  <si>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</si>
  <si>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</si>
  <si>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</si>
  <si>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</si>
  <si>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</si>
  <si>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</si>
  <si>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</si>
  <si>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</si>
  <si>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</si>
  <si>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</si>
  <si>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</si>
  <si>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</si>
  <si>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</si>
  <si>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</si>
  <si>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</si>
  <si>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</si>
  <si>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</si>
  <si>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</si>
  <si>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</si>
  <si>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</si>
  <si>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</si>
  <si>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</si>
  <si>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</si>
  <si>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</si>
  <si>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</si>
  <si>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</si>
  <si>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</si>
  <si>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</si>
  <si>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</si>
  <si>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</si>
  <si>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</si>
  <si>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</si>
  <si>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</si>
  <si>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</si>
  <si>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</si>
  <si>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</si>
  <si>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</si>
  <si>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</si>
  <si>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</si>
  <si>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</si>
  <si>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</si>
  <si>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</si>
  <si>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</si>
  <si>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</si>
  <si>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</si>
  <si>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</si>
  <si>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</si>
  <si>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</si>
  <si>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</si>
  <si>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</si>
  <si>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</si>
  <si>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</si>
  <si>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</si>
  <si>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</si>
  <si>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</si>
  <si>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</si>
  <si>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</si>
  <si>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</si>
  <si>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</si>
  <si>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</si>
  <si>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</si>
  <si>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</si>
  <si>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</si>
  <si>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</si>
  <si>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</si>
  <si>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</si>
  <si>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</si>
  <si>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</si>
  <si>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</si>
  <si>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</si>
  <si>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</si>
  <si>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</si>
  <si>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</si>
  <si>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</si>
  <si>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</si>
  <si>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</si>
  <si>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</si>
  <si>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</si>
  <si>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</si>
  <si>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</si>
  <si>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</si>
  <si>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</si>
  <si>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</si>
  <si>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</si>
  <si>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</si>
  <si>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</si>
  <si>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</si>
  <si>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</si>
  <si>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</si>
  <si>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</si>
  <si>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</si>
  <si>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</si>
  <si>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</si>
  <si>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</si>
  <si>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</si>
  <si>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</si>
  <si>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</si>
  <si>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</si>
  <si>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</si>
  <si>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</si>
  <si>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</si>
  <si>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</si>
  <si>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</si>
  <si>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</si>
  <si>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</si>
  <si>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</si>
  <si>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</si>
  <si>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</si>
  <si>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</si>
  <si>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</si>
  <si>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</si>
  <si>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</si>
  <si>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</si>
  <si>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</si>
  <si>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</si>
  <si>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</si>
  <si>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</si>
  <si>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</si>
  <si>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</si>
  <si>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</si>
  <si>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</si>
  <si>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</si>
  <si>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</si>
  <si>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</si>
  <si>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</si>
  <si>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</si>
  <si>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</si>
  <si>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</si>
  <si>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</si>
  <si>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</si>
  <si>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</si>
  <si>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</si>
  <si>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</si>
  <si>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</si>
  <si>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</si>
  <si>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</si>
  <si>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</si>
  <si>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</si>
  <si>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</si>
  <si>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</si>
  <si>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</si>
  <si>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</si>
  <si>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</si>
  <si>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</si>
  <si>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</si>
  <si>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</si>
  <si>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</si>
  <si>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</si>
  <si>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</si>
  <si>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</si>
  <si>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</si>
  <si>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</si>
  <si>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</si>
  <si>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</si>
  <si>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</si>
  <si>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</si>
  <si>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</si>
  <si>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</si>
  <si>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</si>
  <si>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</si>
  <si>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</si>
  <si>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</si>
  <si>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</si>
  <si>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</si>
  <si>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</si>
  <si>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</si>
  <si>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</si>
  <si>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</si>
  <si>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</si>
  <si>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</si>
  <si>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</si>
  <si>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</si>
  <si>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</si>
  <si>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</si>
  <si>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</si>
  <si>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</si>
  <si>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</si>
  <si>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</si>
  <si>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</si>
  <si>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</si>
  <si>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</si>
  <si>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</si>
  <si>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</si>
  <si>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</si>
  <si>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</si>
  <si>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</si>
  <si>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</si>
  <si>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</si>
  <si>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</si>
  <si>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</si>
  <si>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</si>
  <si>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</si>
  <si>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</si>
  <si>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</si>
  <si>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</si>
  <si>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</si>
  <si>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</si>
  <si>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</si>
  <si>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</si>
  <si>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</si>
  <si>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</si>
  <si>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</si>
  <si>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</si>
  <si>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</si>
  <si>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</si>
  <si>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</si>
  <si>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</si>
  <si>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</si>
  <si>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</si>
  <si>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</si>
  <si>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</si>
  <si>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</si>
  <si>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</si>
  <si>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</si>
  <si>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</si>
  <si>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</si>
  <si>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</si>
  <si>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</si>
  <si>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</si>
  <si>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</si>
  <si>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</si>
  <si>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</si>
  <si>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</si>
  <si>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</si>
  <si>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</si>
  <si>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</si>
  <si>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</si>
  <si>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</si>
  <si>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</si>
  <si>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</si>
  <si>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</si>
  <si>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</si>
  <si>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</si>
  <si>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</si>
  <si>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</si>
  <si>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</si>
  <si>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</si>
  <si>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</si>
  <si>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</si>
  <si>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</si>
  <si>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</si>
  <si>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</si>
  <si>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</si>
  <si>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</si>
  <si>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</si>
  <si>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</si>
  <si>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</si>
  <si>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</si>
  <si>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</si>
  <si>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</si>
  <si>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</si>
  <si>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</si>
  <si>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</si>
  <si>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</si>
  <si>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</si>
  <si>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</si>
  <si>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</si>
  <si>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</si>
  <si>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</si>
  <si>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</si>
  <si>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</si>
  <si>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</si>
  <si>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</si>
  <si>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</si>
  <si>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</si>
  <si>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</si>
  <si>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</si>
  <si>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</si>
  <si>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</si>
  <si>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</si>
  <si>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</si>
  <si>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</si>
  <si>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</si>
  <si>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</si>
  <si>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</si>
  <si>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</si>
  <si>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</si>
  <si>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</si>
  <si>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</si>
  <si>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</si>
  <si>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</si>
  <si>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</si>
  <si>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</si>
  <si>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</si>
  <si>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</si>
  <si>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</si>
  <si>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</si>
  <si>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</si>
  <si>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</si>
  <si>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</si>
  <si>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</si>
  <si>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</si>
  <si>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</si>
  <si>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</si>
  <si>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</si>
  <si>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</si>
  <si>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</si>
  <si>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</si>
  <si>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</si>
  <si>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</si>
  <si>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</si>
  <si>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</si>
  <si>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</si>
  <si>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</si>
  <si>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</si>
  <si>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</si>
  <si>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</si>
  <si>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</si>
  <si>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</si>
  <si>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</si>
  <si>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</si>
  <si>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</si>
  <si>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</si>
  <si>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</si>
  <si>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</si>
  <si>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</si>
  <si>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</si>
  <si>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</si>
  <si>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</si>
  <si>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</si>
  <si>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</si>
  <si>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</si>
  <si>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</si>
  <si>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</si>
  <si>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</si>
  <si>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</si>
  <si>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</si>
  <si>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</si>
  <si>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</si>
  <si>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</si>
  <si>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</si>
  <si>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</si>
  <si>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</si>
  <si>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</si>
  <si>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</si>
  <si>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</si>
  <si>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</si>
  <si>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</si>
  <si>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</si>
  <si>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</si>
  <si>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</si>
  <si>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</si>
  <si>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</si>
  <si>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</si>
  <si>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</si>
  <si>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</si>
  <si>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</si>
  <si>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</si>
  <si>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</si>
  <si>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</si>
  <si>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</si>
  <si>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</si>
  <si>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</si>
  <si>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</si>
  <si>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</si>
  <si>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</si>
  <si>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</si>
  <si>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</si>
  <si>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</si>
  <si>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</si>
  <si>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</si>
  <si>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</si>
  <si>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</si>
  <si>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</si>
  <si>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</si>
  <si>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</si>
  <si>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</si>
  <si>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</si>
  <si>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</si>
  <si>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</si>
  <si>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</si>
  <si>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</si>
  <si>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</si>
  <si>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</si>
  <si>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</si>
  <si>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</si>
  <si>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</si>
  <si>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</si>
  <si>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</si>
  <si>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</si>
  <si>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</si>
  <si>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</si>
  <si>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</si>
  <si>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</si>
  <si>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</si>
  <si>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</si>
  <si>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</si>
  <si>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</si>
  <si>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</si>
  <si>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</si>
  <si>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</si>
  <si>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</si>
  <si>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</si>
  <si>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</si>
  <si>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</si>
  <si>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</si>
  <si>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</si>
  <si>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</si>
  <si>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</si>
  <si>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</si>
  <si>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</si>
  <si>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</si>
  <si>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</si>
  <si>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</si>
  <si>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</si>
  <si>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</si>
  <si>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</si>
  <si>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</si>
  <si>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</si>
  <si>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</si>
  <si>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</si>
  <si>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</si>
  <si>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</si>
  <si>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</si>
  <si>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</si>
  <si>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</si>
  <si>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</si>
  <si>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</si>
  <si>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</si>
  <si>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</si>
  <si>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</si>
  <si>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</si>
  <si>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</si>
  <si>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</si>
  <si>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</si>
  <si>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</si>
  <si>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</si>
  <si>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</si>
  <si>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</si>
  <si>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</si>
  <si>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</si>
  <si>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</si>
  <si>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</si>
  <si>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</si>
  <si>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</si>
  <si>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</si>
  <si>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</si>
  <si>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</si>
  <si>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</si>
  <si>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</si>
  <si>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</si>
  <si>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</si>
  <si>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</si>
  <si>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</si>
  <si>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</si>
  <si>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</si>
  <si>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</si>
  <si>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</si>
  <si>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</si>
  <si>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</si>
  <si>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</si>
  <si>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</si>
  <si>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</si>
  <si>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</si>
  <si>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</si>
  <si>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</si>
  <si>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</si>
  <si>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</si>
  <si>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</si>
  <si>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</si>
  <si>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</si>
  <si>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</si>
  <si>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</si>
  <si>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</si>
  <si>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</si>
  <si>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</si>
  <si>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</si>
  <si>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</si>
  <si>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</si>
  <si>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</si>
  <si>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</si>
  <si>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</si>
  <si>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</si>
  <si>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</si>
  <si>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</si>
  <si>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</si>
  <si>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</si>
  <si>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</si>
  <si>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</si>
  <si>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</si>
  <si>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</si>
  <si>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</si>
  <si>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</si>
  <si>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</si>
  <si>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</si>
  <si>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</si>
  <si>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</si>
  <si>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</si>
  <si>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</si>
  <si>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</si>
  <si>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</si>
  <si>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</si>
  <si>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</si>
  <si>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</si>
  <si>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</si>
  <si>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</si>
  <si>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</si>
  <si>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</si>
  <si>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</si>
  <si>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</si>
  <si>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</si>
  <si>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</si>
  <si>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</si>
  <si>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</si>
  <si>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</si>
  <si>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</si>
  <si>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</si>
  <si>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</si>
  <si>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</si>
  <si>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</si>
  <si>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</si>
  <si>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</si>
  <si>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</si>
  <si>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</si>
  <si>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</si>
  <si>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</si>
  <si>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</si>
  <si>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</si>
  <si>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</si>
  <si>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</si>
  <si>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</si>
  <si>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</si>
  <si>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</si>
  <si>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</si>
  <si>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</si>
  <si>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</si>
  <si>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</si>
  <si>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</si>
  <si>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</si>
  <si>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</si>
  <si>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</si>
  <si>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</si>
  <si>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</si>
  <si>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</si>
  <si>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</si>
  <si>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</si>
  <si>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</si>
  <si>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</si>
  <si>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</si>
  <si>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</si>
  <si>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</si>
  <si>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</si>
  <si>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</si>
  <si>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</si>
  <si>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</si>
  <si>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</si>
  <si>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</si>
  <si>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</si>
  <si>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</si>
  <si>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</si>
  <si>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</si>
  <si>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</si>
  <si>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</si>
  <si>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</si>
  <si>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</si>
  <si>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</si>
  <si>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</si>
  <si>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</si>
  <si>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</si>
  <si>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</si>
  <si>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</si>
  <si>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</si>
  <si>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</si>
  <si>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</si>
  <si>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</si>
  <si>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</si>
  <si>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</si>
  <si>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</si>
  <si>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</si>
  <si>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</si>
  <si>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</si>
  <si>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</si>
  <si>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</si>
  <si>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</si>
  <si>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</si>
  <si>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</si>
  <si>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</si>
  <si>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</si>
  <si>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</si>
  <si>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</si>
  <si>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</si>
  <si>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</si>
  <si>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</si>
  <si>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</si>
  <si>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</si>
  <si>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</si>
  <si>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</si>
  <si>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</si>
  <si>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</si>
  <si>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</si>
  <si>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</si>
  <si>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</si>
  <si>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</si>
  <si>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</si>
  <si>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</si>
  <si>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</si>
  <si>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</si>
  <si>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</si>
  <si>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</si>
  <si>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</si>
  <si>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</si>
  <si>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</si>
  <si>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</si>
  <si>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</si>
  <si>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</si>
  <si>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</si>
  <si>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</si>
  <si>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</si>
  <si>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</si>
  <si>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</si>
  <si>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</si>
  <si>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</si>
  <si>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</si>
  <si>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</si>
  <si>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</si>
  <si>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</si>
  <si>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</si>
  <si>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</si>
  <si>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</si>
  <si>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</si>
  <si>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</si>
  <si>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</si>
  <si>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</si>
  <si>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</si>
  <si>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</si>
  <si>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</si>
  <si>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</si>
  <si>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</si>
  <si>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</si>
  <si>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</si>
  <si>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</si>
  <si>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</si>
  <si>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</si>
  <si>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</si>
  <si>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</si>
  <si>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</si>
  <si>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</si>
  <si>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</si>
  <si>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</si>
  <si>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</si>
  <si>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</si>
  <si>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</si>
  <si>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</si>
  <si>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</si>
  <si>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</si>
  <si>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</si>
  <si>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</si>
  <si>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</si>
  <si>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</si>
  <si>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</si>
  <si>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</si>
  <si>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</si>
  <si>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</si>
  <si>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</si>
  <si>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</si>
  <si>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</si>
  <si>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</si>
  <si>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</si>
  <si>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</si>
  <si>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</si>
  <si>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</si>
  <si>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</si>
  <si>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</si>
  <si>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</si>
  <si>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</si>
  <si>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</si>
  <si>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</si>
  <si>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</si>
  <si>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</si>
  <si>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</si>
  <si>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</si>
  <si>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</si>
  <si>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</si>
  <si>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</si>
  <si>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</si>
  <si>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</si>
  <si>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</si>
  <si>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</si>
  <si>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</si>
  <si>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</si>
  <si>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</si>
  <si>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</si>
  <si>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</si>
  <si>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</si>
  <si>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</si>
  <si>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</si>
  <si>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</si>
  <si>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</si>
  <si>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</si>
  <si>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</si>
  <si>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</si>
  <si>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</si>
  <si>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</si>
  <si>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</si>
  <si>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</si>
  <si>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</si>
  <si>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</si>
  <si>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</si>
  <si>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</si>
  <si>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</si>
  <si>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</si>
  <si>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</si>
  <si>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</si>
  <si>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</si>
  <si>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</si>
  <si>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</si>
  <si>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</si>
  <si>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</si>
  <si>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</si>
  <si>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</si>
  <si>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</si>
  <si>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</si>
  <si>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</si>
  <si>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</si>
  <si>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</si>
  <si>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</si>
  <si>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</si>
  <si>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</si>
  <si>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</si>
  <si>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</si>
  <si>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</si>
  <si>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</si>
  <si>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</si>
  <si>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</si>
  <si>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</si>
  <si>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</si>
  <si>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</si>
  <si>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</si>
  <si>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</si>
  <si>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</si>
  <si>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</si>
  <si>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</si>
  <si>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</si>
  <si>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</si>
  <si>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</si>
  <si>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</si>
  <si>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</si>
  <si>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</si>
  <si>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</si>
  <si>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</si>
  <si>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</si>
  <si>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</si>
  <si>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</si>
  <si>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</si>
  <si>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</si>
  <si>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</si>
  <si>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</si>
  <si>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</si>
  <si>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</si>
  <si>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</si>
  <si>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</si>
  <si>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</si>
  <si>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</si>
  <si>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</si>
  <si>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</si>
  <si>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</si>
  <si>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</si>
  <si>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</si>
  <si>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</si>
  <si>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</si>
  <si>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</si>
  <si>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</si>
  <si>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</si>
  <si>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</si>
  <si>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</si>
  <si>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</si>
  <si>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</si>
  <si>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</si>
  <si>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</si>
  <si>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</si>
  <si>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</si>
  <si>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</si>
  <si>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</si>
  <si>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</si>
  <si>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</si>
  <si>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</si>
  <si>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</si>
  <si>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</si>
  <si>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</si>
  <si>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</si>
  <si>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</si>
  <si>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</si>
  <si>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</si>
  <si>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</si>
  <si>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</si>
  <si>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</si>
  <si>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</si>
  <si>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</si>
  <si>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</si>
  <si>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</si>
  <si>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</si>
  <si>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</si>
  <si>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</si>
  <si>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</si>
  <si>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</si>
  <si>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</si>
  <si>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</si>
  <si>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</si>
  <si>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</si>
  <si>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</si>
  <si>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</si>
  <si>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</si>
  <si>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</si>
  <si>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</si>
  <si>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</si>
  <si>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</si>
  <si>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</si>
  <si>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</si>
  <si>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</si>
  <si>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</si>
  <si>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</si>
  <si>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</si>
  <si>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</si>
  <si>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</si>
  <si>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</si>
  <si>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</si>
  <si>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</si>
  <si>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</si>
  <si>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</si>
  <si>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</si>
  <si>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</si>
  <si>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</si>
  <si>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</si>
  <si>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</si>
  <si>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</si>
  <si>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</si>
  <si>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</si>
  <si>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</si>
  <si>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</si>
  <si>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</si>
  <si>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</si>
  <si>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</si>
  <si>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</si>
  <si>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</si>
  <si>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</si>
  <si>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</si>
  <si>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</si>
  <si>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</si>
  <si>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</si>
  <si>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</si>
  <si>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</si>
  <si>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</si>
  <si>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</si>
  <si>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</si>
  <si>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</si>
  <si>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</si>
  <si>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</si>
  <si>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</si>
  <si>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</si>
  <si>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</si>
  <si>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</si>
  <si>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</si>
  <si>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</si>
  <si>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</si>
  <si>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</si>
  <si>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</si>
  <si>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</si>
  <si>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</si>
  <si>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</si>
  <si>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</si>
  <si>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</si>
  <si>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</si>
  <si>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</si>
  <si>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</si>
  <si>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</si>
  <si>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</si>
  <si>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</si>
  <si>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</si>
  <si>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</si>
  <si>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</si>
  <si>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</si>
  <si>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</si>
  <si>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</si>
  <si>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</si>
  <si>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</si>
  <si>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</si>
  <si>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</si>
  <si>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</si>
  <si>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</si>
  <si>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</si>
  <si>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</si>
  <si>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</si>
  <si>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</si>
  <si>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</si>
  <si>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</si>
  <si>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</si>
  <si>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</si>
  <si>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</si>
  <si>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</si>
  <si>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</si>
  <si>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</si>
  <si>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</si>
  <si>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</si>
  <si>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</si>
  <si>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</si>
  <si>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</si>
  <si>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</si>
  <si>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</si>
  <si>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</si>
  <si>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</si>
  <si>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</si>
  <si>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</si>
  <si>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</si>
  <si>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</si>
  <si>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</si>
  <si>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</si>
  <si>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</si>
  <si>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</si>
  <si>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</si>
  <si>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</si>
  <si>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</si>
  <si>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</si>
  <si>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</si>
  <si>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</si>
  <si>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</si>
  <si>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</si>
  <si>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</si>
  <si>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</si>
  <si>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</si>
  <si>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</si>
  <si>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</si>
  <si>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</si>
  <si>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</si>
  <si>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</si>
  <si>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</si>
  <si>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</si>
  <si>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</si>
  <si>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</si>
  <si>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</si>
  <si>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</si>
  <si>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</si>
  <si>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</si>
  <si>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</si>
  <si>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</si>
  <si>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</si>
  <si>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</si>
  <si>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</si>
  <si>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</si>
  <si>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</si>
  <si>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</si>
  <si>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</si>
  <si>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</si>
  <si>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</si>
  <si>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</si>
  <si>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</si>
  <si>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</si>
  <si>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</si>
  <si>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</si>
  <si>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</si>
  <si>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</si>
  <si>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</si>
  <si>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</si>
  <si>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</si>
  <si>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</si>
  <si>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</si>
  <si>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</si>
  <si>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</si>
  <si>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</si>
  <si>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</si>
  <si>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</si>
  <si>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</si>
  <si>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</si>
  <si>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</si>
  <si>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</si>
  <si>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</si>
  <si>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</si>
  <si>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</si>
  <si>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</si>
  <si>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</si>
  <si>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</si>
  <si>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</si>
  <si>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</si>
  <si>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</si>
  <si>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</si>
  <si>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</si>
  <si>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</si>
  <si>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</si>
  <si>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</si>
  <si>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</si>
  <si>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</si>
  <si>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</si>
  <si>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</si>
  <si>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</si>
  <si>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</si>
  <si>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</si>
  <si>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</si>
  <si>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</si>
  <si>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</si>
  <si>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</si>
  <si>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</si>
  <si>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</si>
  <si>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</si>
  <si>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</si>
  <si>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</si>
  <si>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</si>
  <si>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</si>
  <si>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</si>
  <si>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</si>
  <si>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</si>
  <si>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</si>
  <si>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</si>
  <si>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</si>
  <si>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</si>
  <si>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</si>
  <si>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</si>
  <si>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</si>
  <si>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</si>
  <si>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</si>
  <si>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</si>
  <si>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</si>
  <si>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</si>
  <si>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</si>
  <si>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</si>
  <si>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</si>
  <si>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</si>
  <si>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</si>
  <si>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</si>
  <si>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</si>
  <si>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</si>
  <si>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</si>
  <si>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</si>
  <si>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</si>
  <si>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</si>
  <si>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</si>
  <si>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</si>
  <si>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</si>
  <si>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</si>
  <si>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</si>
  <si>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</si>
  <si>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</si>
  <si>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</si>
  <si>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</si>
  <si>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</si>
  <si>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</si>
  <si>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</si>
  <si>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</si>
  <si>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</si>
  <si>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</si>
  <si>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</si>
  <si>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</si>
  <si>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</si>
  <si>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</si>
  <si>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</si>
  <si>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</si>
  <si>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</si>
  <si>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</si>
  <si>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</si>
  <si>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</si>
  <si>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</si>
  <si>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</si>
  <si>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</si>
  <si>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</si>
  <si>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</si>
  <si>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</si>
  <si>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</si>
  <si>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</si>
  <si>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</si>
  <si>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</si>
  <si>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</si>
  <si>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</si>
  <si>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</si>
  <si>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</si>
  <si>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</si>
  <si>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</si>
  <si>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</si>
  <si>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</si>
  <si>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</si>
  <si>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</si>
  <si>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</si>
  <si>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</si>
  <si>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</si>
  <si>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</si>
  <si>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</si>
  <si>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</si>
  <si>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</si>
  <si>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</si>
  <si>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</si>
  <si>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</si>
  <si>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</si>
  <si>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</si>
  <si>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</si>
  <si>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</si>
  <si>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</si>
  <si>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</si>
  <si>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</si>
  <si>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</si>
  <si>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</si>
  <si>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</si>
  <si>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</si>
  <si>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</si>
  <si>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</si>
  <si>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</si>
  <si>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</si>
  <si>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</si>
  <si>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</si>
  <si>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</si>
  <si>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</si>
  <si>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</si>
  <si>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</si>
  <si>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</si>
  <si>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</si>
  <si>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</si>
  <si>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</si>
  <si>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</si>
  <si>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</si>
  <si>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</si>
  <si>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</si>
  <si>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</si>
  <si>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</si>
  <si>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</si>
  <si>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</si>
  <si>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</si>
  <si>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</si>
  <si>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</si>
  <si>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</si>
  <si>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</si>
  <si>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</si>
  <si>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</si>
  <si>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</si>
  <si>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</si>
  <si>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</si>
  <si>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</si>
  <si>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</si>
  <si>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</si>
  <si>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</si>
  <si>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</si>
  <si>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</si>
  <si>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</si>
  <si>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</si>
  <si>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</si>
  <si>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</si>
  <si>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</si>
  <si>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</si>
  <si>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</si>
  <si>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</si>
  <si>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</si>
  <si>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</si>
  <si>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</si>
  <si>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</si>
  <si>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</si>
  <si>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</si>
  <si>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</si>
  <si>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</si>
  <si>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</si>
  <si>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</si>
  <si>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</si>
  <si>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</si>
  <si>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</si>
  <si>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</si>
  <si>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</si>
  <si>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</si>
  <si>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</si>
  <si>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</si>
  <si>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</si>
  <si>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</si>
  <si>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</si>
  <si>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</si>
  <si>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</si>
  <si>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</si>
  <si>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</si>
  <si>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</si>
  <si>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</si>
  <si>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</si>
  <si>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</si>
  <si>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</si>
  <si>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</si>
  <si>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</si>
  <si>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</si>
  <si>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</si>
  <si>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</si>
  <si>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</si>
  <si>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</si>
  <si>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</si>
  <si>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</si>
  <si>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</si>
  <si>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</si>
  <si>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</si>
  <si>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</si>
  <si>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</si>
  <si>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</si>
  <si>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</si>
  <si>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</si>
  <si>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</si>
  <si>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</si>
  <si>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</si>
  <si>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</si>
  <si>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</si>
  <si>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</si>
  <si>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</si>
  <si>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</si>
  <si>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</si>
  <si>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</si>
  <si>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</si>
  <si>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</si>
  <si>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</si>
  <si>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</si>
  <si>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</si>
  <si>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</si>
  <si>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</si>
  <si>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</si>
  <si>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</si>
  <si>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</si>
  <si>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</si>
  <si>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</si>
  <si>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</si>
  <si>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</si>
  <si>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</si>
  <si>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</si>
  <si>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</si>
  <si>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</si>
  <si>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</si>
  <si>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</si>
  <si>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</si>
  <si>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</si>
  <si>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</si>
  <si>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</si>
  <si>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</si>
  <si>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</si>
  <si>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</si>
  <si>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</si>
  <si>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</si>
  <si>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</si>
  <si>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</si>
  <si>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</si>
  <si>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</si>
  <si>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</si>
  <si>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</si>
  <si>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</si>
  <si>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</si>
  <si>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</si>
  <si>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</si>
  <si>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</si>
  <si>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</si>
  <si>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</si>
  <si>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</si>
  <si>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</si>
  <si>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</si>
  <si>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</si>
  <si>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</si>
  <si>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</si>
  <si>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</si>
  <si>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</si>
  <si>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</si>
  <si>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</si>
  <si>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</si>
  <si>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</si>
  <si>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</si>
  <si>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</si>
  <si>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</si>
  <si>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</si>
  <si>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</si>
  <si>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</si>
  <si>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</si>
  <si>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</si>
  <si>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</si>
  <si>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</si>
  <si>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</si>
  <si>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</si>
  <si>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</si>
  <si>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</si>
  <si>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</si>
  <si>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</si>
  <si>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</si>
  <si>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</si>
  <si>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</si>
  <si>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</si>
  <si>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</si>
  <si>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</si>
  <si>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</si>
  <si>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</si>
  <si>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</si>
  <si>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</si>
  <si>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</si>
  <si>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</si>
  <si>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</si>
  <si>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</si>
  <si>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</si>
  <si>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</si>
  <si>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</si>
  <si>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</si>
  <si>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</si>
  <si>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</si>
  <si>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</si>
  <si>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</si>
  <si>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</si>
  <si>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</si>
  <si>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</si>
  <si>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</si>
  <si>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</si>
  <si>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</si>
  <si>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</si>
  <si>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</si>
  <si>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</si>
  <si>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</si>
  <si>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</si>
  <si>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</si>
  <si>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</si>
  <si>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</si>
  <si>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</si>
  <si>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</si>
  <si>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</si>
  <si>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</si>
  <si>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</si>
  <si>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</si>
  <si>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</si>
  <si>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</si>
  <si>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</si>
  <si>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</si>
  <si>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</si>
  <si>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</si>
  <si>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</si>
  <si>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</si>
  <si>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</si>
  <si>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</si>
  <si>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</si>
  <si>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</si>
  <si>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</si>
  <si>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</si>
  <si>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</si>
  <si>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</si>
  <si>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</si>
  <si>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</si>
  <si>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</si>
  <si>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</si>
  <si>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</si>
  <si>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</si>
  <si>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</si>
  <si>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</si>
  <si>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</si>
  <si>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</si>
  <si>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</si>
  <si>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</si>
  <si>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</si>
  <si>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</si>
  <si>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</si>
  <si>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</si>
  <si>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</si>
  <si>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</si>
  <si>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</si>
  <si>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</si>
  <si>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</si>
  <si>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</si>
  <si>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</si>
  <si>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</si>
  <si>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</si>
  <si>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</si>
  <si>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</si>
  <si>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</si>
  <si>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</si>
  <si>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</si>
  <si>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</si>
  <si>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</si>
  <si>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</si>
  <si>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</si>
  <si>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</si>
  <si>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</si>
  <si>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</si>
  <si>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</si>
  <si>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</si>
  <si>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</si>
  <si>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</si>
  <si>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</si>
  <si>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</si>
  <si>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</si>
  <si>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</si>
  <si>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</si>
  <si>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</si>
  <si>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</si>
  <si>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</si>
  <si>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</si>
  <si>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</si>
  <si>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</si>
  <si>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</si>
  <si>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</si>
  <si>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</si>
  <si>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</si>
  <si>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</si>
  <si>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</si>
  <si>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</si>
  <si>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</si>
  <si>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</si>
  <si>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</si>
  <si>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</si>
  <si>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</si>
  <si>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</si>
  <si>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</si>
  <si>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</si>
  <si>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</si>
  <si>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</si>
  <si>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</si>
  <si>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</si>
  <si>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</si>
  <si>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</si>
  <si>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</si>
  <si>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</si>
  <si>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</si>
  <si>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</si>
  <si>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</si>
  <si>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</si>
  <si>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</si>
  <si>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</si>
  <si>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</si>
  <si>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</si>
  <si>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</si>
  <si>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</si>
  <si>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</si>
  <si>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</si>
  <si>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</si>
  <si>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</si>
  <si>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</si>
  <si>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</si>
  <si>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</si>
  <si>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</si>
  <si>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</si>
  <si>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</si>
  <si>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</si>
  <si>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</si>
  <si>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</si>
  <si>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</si>
  <si>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</si>
  <si>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</si>
  <si>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</si>
  <si>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</si>
  <si>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</si>
  <si>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</si>
  <si>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</si>
  <si>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</si>
  <si>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</si>
  <si>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</si>
  <si>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</si>
  <si>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</si>
  <si>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</si>
  <si>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</si>
  <si>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</si>
  <si>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</si>
  <si>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</si>
  <si>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</si>
  <si>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</si>
  <si>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</si>
  <si>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</si>
  <si>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</si>
  <si>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</si>
  <si>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</si>
  <si>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</si>
  <si>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</si>
  <si>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</si>
  <si>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</si>
  <si>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</si>
  <si>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</si>
  <si>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</si>
  <si>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</si>
  <si>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</si>
  <si>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</si>
  <si>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</si>
  <si>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</si>
  <si>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</si>
  <si>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</si>
  <si>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</si>
  <si>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</si>
  <si>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</si>
  <si>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</si>
  <si>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</si>
  <si>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</si>
  <si>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</si>
  <si>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</si>
  <si>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</si>
  <si>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</si>
  <si>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</si>
  <si>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</si>
  <si>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</si>
  <si>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</si>
  <si>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</si>
  <si>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</si>
  <si>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</si>
  <si>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</si>
  <si>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</si>
  <si>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</si>
  <si>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</si>
  <si>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</si>
  <si>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</si>
  <si>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</si>
  <si>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</si>
  <si>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</si>
  <si>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</si>
  <si>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</si>
  <si>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</si>
  <si>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</si>
  <si>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</si>
  <si>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</si>
  <si>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</si>
  <si>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</si>
  <si>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</si>
  <si>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</si>
  <si>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</si>
  <si>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</si>
  <si>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</si>
  <si>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</si>
  <si>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</si>
  <si>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</si>
  <si>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</si>
  <si>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</si>
  <si>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</si>
  <si>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</si>
  <si>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</si>
  <si>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</si>
  <si>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</si>
  <si>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</si>
  <si>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</si>
  <si>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</si>
  <si>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</si>
  <si>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</si>
  <si>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</si>
  <si>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</si>
  <si>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</si>
  <si>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</si>
  <si>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</si>
  <si>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</si>
  <si>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</si>
  <si>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</si>
  <si>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</si>
  <si>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</si>
  <si>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</si>
  <si>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</si>
  <si>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</si>
  <si>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</si>
  <si>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</si>
  <si>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</si>
  <si>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</si>
  <si>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</si>
  <si>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</si>
  <si>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</si>
  <si>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</si>
  <si>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</si>
  <si>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</si>
  <si>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</si>
  <si>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</si>
  <si>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</si>
  <si>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</si>
  <si>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</si>
  <si>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</si>
  <si>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</si>
  <si>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</si>
  <si>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</si>
  <si>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</si>
  <si>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</si>
  <si>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</si>
  <si>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</si>
  <si>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</si>
  <si>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</si>
  <si>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</si>
  <si>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</si>
  <si>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</si>
  <si>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</si>
  <si>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</si>
  <si>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</si>
  <si>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</si>
  <si>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</si>
  <si>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</si>
  <si>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</si>
  <si>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</si>
  <si>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</si>
  <si>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</si>
  <si>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</si>
  <si>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</si>
  <si>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</si>
  <si>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</si>
  <si>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</si>
  <si>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</si>
  <si>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</si>
  <si>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</si>
  <si>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</si>
  <si>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</si>
  <si>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</si>
  <si>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</si>
  <si>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</si>
  <si>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</si>
  <si>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</si>
  <si>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</si>
  <si>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</si>
  <si>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</si>
  <si>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</si>
  <si>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</si>
  <si>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</si>
  <si>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</si>
  <si>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</si>
  <si>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</si>
  <si>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</si>
  <si>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</si>
  <si>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</si>
  <si>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</si>
  <si>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</si>
  <si>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</si>
  <si>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</si>
  <si>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</si>
  <si>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</si>
  <si>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</si>
  <si>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</si>
  <si>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</si>
  <si>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</si>
  <si>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</si>
  <si>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</si>
  <si>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</si>
  <si>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</si>
  <si>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</si>
  <si>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</si>
  <si>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</si>
  <si>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</si>
  <si>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</si>
  <si>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</si>
  <si>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</si>
  <si>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</si>
  <si>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</si>
  <si>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</si>
  <si>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</si>
  <si>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</si>
  <si>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</si>
  <si>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</si>
  <si>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</si>
  <si>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</si>
  <si>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</si>
  <si>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</si>
  <si>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</si>
  <si>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</si>
  <si>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</si>
  <si>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</si>
  <si>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</si>
  <si>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</si>
  <si>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</si>
  <si>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</si>
  <si>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</si>
  <si>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</si>
  <si>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</si>
  <si>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</si>
  <si>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</si>
  <si>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</si>
  <si>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</si>
  <si>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</si>
  <si>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</si>
  <si>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</si>
  <si>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</si>
  <si>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</si>
  <si>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</si>
  <si>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</si>
  <si>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</si>
  <si>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</si>
  <si>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</si>
  <si>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</si>
  <si>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</si>
  <si>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</si>
  <si>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</si>
  <si>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</si>
  <si>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</si>
  <si>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</si>
  <si>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</si>
  <si>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</si>
  <si>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</si>
  <si>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</si>
  <si>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</si>
  <si>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</si>
  <si>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</si>
  <si>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</si>
  <si>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</si>
  <si>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</si>
  <si>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</si>
  <si>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</si>
  <si>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</si>
  <si>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</si>
  <si>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</si>
  <si>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</si>
  <si>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</si>
  <si>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</si>
  <si>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</si>
  <si>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</si>
  <si>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</si>
  <si>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</si>
  <si>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</si>
  <si>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</si>
  <si>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</si>
  <si>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</si>
  <si>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</si>
  <si>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</si>
  <si>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</si>
  <si>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</si>
  <si>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</si>
  <si>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</si>
  <si>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</si>
  <si>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</si>
  <si>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</si>
  <si>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</si>
  <si>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</si>
  <si>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</si>
  <si>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</si>
  <si>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</si>
  <si>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</si>
  <si>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</si>
  <si>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</si>
  <si>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</si>
  <si>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</si>
  <si>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</si>
  <si>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</si>
  <si>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</si>
  <si>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</si>
  <si>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</si>
  <si>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</si>
  <si>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</si>
  <si>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</si>
  <si>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</si>
  <si>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</si>
  <si>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</si>
  <si>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</si>
  <si>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</si>
  <si>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</si>
  <si>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</si>
  <si>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</si>
  <si>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</si>
  <si>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</si>
  <si>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</si>
  <si>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</si>
  <si>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</si>
  <si>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</si>
  <si>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</si>
  <si>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</si>
  <si>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</si>
  <si>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</si>
  <si>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</si>
  <si>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</si>
  <si>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</si>
  <si>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</si>
  <si>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</si>
  <si>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</si>
  <si>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</si>
  <si>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</si>
  <si>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</si>
  <si>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</si>
  <si>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</si>
  <si>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</si>
  <si>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</si>
  <si>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</si>
  <si>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</si>
  <si>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</si>
  <si>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</si>
  <si>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</si>
  <si>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</si>
  <si>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</si>
  <si>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</si>
  <si>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</si>
  <si>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</si>
  <si>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</si>
  <si>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</si>
  <si>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</si>
  <si>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</si>
  <si>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</si>
  <si>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</si>
  <si>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</si>
  <si>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</si>
  <si>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</si>
  <si>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</si>
  <si>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</si>
  <si>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</si>
  <si>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</si>
  <si>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</si>
  <si>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</si>
  <si>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</si>
  <si>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</si>
  <si>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</si>
  <si>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</si>
  <si>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</si>
  <si>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</si>
  <si>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</si>
  <si>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</si>
  <si>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</si>
  <si>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</si>
  <si>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</si>
  <si>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</si>
  <si>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</si>
  <si>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</si>
  <si>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</si>
  <si>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</si>
  <si>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</si>
  <si>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</si>
  <si>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</si>
  <si>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</si>
  <si>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</si>
  <si>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</si>
  <si>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</si>
  <si>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</si>
  <si>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</si>
  <si>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</si>
  <si>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</si>
  <si>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</si>
  <si>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</si>
  <si>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</si>
  <si>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</si>
  <si>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</si>
  <si>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</si>
  <si>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</si>
  <si>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</si>
  <si>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</si>
  <si>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</si>
  <si>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</si>
  <si>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</si>
  <si>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</si>
  <si>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</si>
  <si>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</si>
  <si>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</si>
  <si>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</si>
  <si>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</si>
  <si>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</si>
  <si>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</si>
  <si>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</si>
  <si>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</si>
  <si>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</si>
  <si>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</si>
  <si>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</si>
  <si>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</si>
  <si>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</si>
  <si>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</si>
  <si>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</si>
  <si>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</si>
  <si>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</si>
  <si>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</si>
  <si>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</si>
  <si>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</si>
  <si>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</si>
  <si>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</si>
  <si>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</si>
  <si>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</si>
  <si>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</si>
  <si>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</si>
  <si>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</si>
  <si>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</si>
  <si>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</si>
  <si>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</si>
  <si>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</si>
  <si>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</si>
  <si>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</si>
  <si>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</si>
  <si>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</si>
  <si>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</si>
  <si>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</si>
  <si>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</si>
  <si>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</si>
  <si>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</si>
  <si>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</si>
  <si>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</si>
  <si>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</si>
  <si>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</si>
  <si>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</si>
  <si>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</si>
  <si>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</si>
  <si>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</si>
  <si>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</si>
  <si>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</si>
  <si>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</si>
  <si>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</si>
  <si>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</si>
  <si>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</si>
  <si>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</si>
  <si>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</si>
  <si>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</si>
  <si>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</si>
  <si>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</si>
  <si>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</si>
  <si>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</si>
  <si>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</si>
  <si>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</si>
  <si>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</si>
  <si>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</si>
  <si>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</si>
  <si>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</si>
  <si>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</si>
  <si>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</si>
  <si>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</si>
  <si>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</si>
  <si>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</si>
  <si>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</si>
  <si>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</si>
  <si>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</si>
  <si>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</si>
  <si>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</si>
  <si>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</si>
  <si>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</si>
  <si>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</si>
  <si>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</si>
  <si>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</si>
  <si>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</si>
  <si>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</si>
  <si>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</si>
  <si>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</si>
  <si>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</si>
  <si>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</si>
  <si>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</si>
  <si>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</si>
  <si>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</si>
  <si>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</si>
  <si>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</si>
  <si>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</si>
  <si>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</si>
  <si>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</si>
  <si>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</si>
  <si>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</si>
  <si>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</si>
  <si>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</si>
  <si>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</si>
  <si>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</si>
  <si>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</si>
  <si>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</si>
  <si>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</si>
  <si>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</si>
  <si>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</si>
  <si>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</si>
  <si>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</si>
  <si>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</si>
  <si>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</si>
  <si>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</si>
  <si>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</si>
  <si>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</si>
  <si>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</si>
  <si>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</si>
  <si>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</si>
  <si>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</si>
  <si>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</si>
  <si>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</si>
  <si>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</si>
  <si>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</si>
  <si>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</si>
  <si>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</si>
  <si>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</si>
  <si>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</si>
  <si>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</si>
  <si>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</si>
  <si>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</si>
  <si>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</si>
  <si>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</si>
  <si>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</si>
  <si>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</si>
  <si>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</si>
  <si>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</si>
  <si>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</si>
  <si>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</si>
  <si>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</si>
  <si>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</si>
  <si>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</si>
  <si>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</si>
  <si>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</si>
  <si>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</si>
  <si>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</si>
  <si>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</si>
  <si>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</si>
  <si>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</si>
  <si>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</si>
  <si>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</si>
  <si>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</si>
  <si>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</si>
  <si>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</si>
  <si>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</si>
  <si>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</si>
  <si>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</si>
  <si>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</si>
  <si>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</si>
  <si>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</si>
  <si>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</si>
  <si>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</si>
  <si>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</si>
  <si>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</si>
  <si>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</si>
  <si>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</si>
  <si>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</si>
  <si>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</si>
  <si>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</si>
  <si>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</si>
  <si>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</si>
  <si>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</si>
  <si>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</si>
  <si>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</si>
  <si>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</si>
  <si>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</si>
  <si>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</si>
  <si>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</si>
  <si>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</si>
  <si>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</si>
  <si>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</si>
  <si>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</si>
  <si>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</si>
  <si>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</si>
  <si>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</si>
  <si>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</si>
  <si>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</si>
  <si>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</si>
  <si>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</si>
  <si>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</si>
  <si>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</si>
  <si>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</si>
  <si>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</si>
  <si>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</si>
  <si>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</si>
  <si>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</si>
  <si>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</si>
  <si>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</si>
  <si>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</si>
  <si>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</si>
  <si>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</si>
  <si>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</si>
  <si>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</si>
  <si>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</si>
  <si>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</si>
  <si>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</si>
  <si>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</si>
  <si>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</si>
  <si>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</si>
  <si>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</si>
  <si>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</si>
  <si>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</si>
  <si>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</si>
  <si>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</si>
  <si>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</si>
  <si>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</si>
  <si>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</si>
  <si>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</si>
  <si>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</si>
  <si>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</si>
  <si>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</si>
  <si>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</si>
  <si>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</si>
  <si>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</si>
  <si>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</si>
  <si>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</si>
  <si>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</si>
  <si>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</si>
  <si>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</si>
  <si>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</si>
  <si>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</si>
  <si>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</si>
  <si>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</si>
  <si>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</si>
  <si>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</si>
  <si>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</si>
  <si>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</si>
  <si>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</si>
  <si>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</si>
  <si>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</si>
  <si>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</si>
  <si>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</si>
  <si>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</si>
  <si>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</si>
  <si>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</si>
  <si>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</si>
  <si>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</si>
  <si>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</si>
  <si>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</si>
  <si>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</si>
  <si>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</si>
  <si>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</si>
  <si>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</si>
  <si>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</si>
  <si>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</si>
  <si>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</si>
  <si>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</si>
  <si>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</si>
  <si>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</si>
  <si>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</si>
  <si>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</si>
  <si>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</si>
  <si>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</si>
  <si>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</si>
  <si>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</si>
  <si>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</si>
  <si>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</si>
  <si>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</si>
  <si>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</si>
  <si>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</si>
  <si>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</si>
  <si>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</si>
  <si>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</si>
  <si>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</si>
  <si>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</si>
  <si>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</si>
  <si>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</si>
  <si>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</si>
  <si>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</si>
  <si>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</si>
  <si>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</si>
  <si>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</si>
  <si>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</si>
  <si>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</si>
  <si>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</si>
  <si>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</si>
  <si>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</si>
  <si>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</si>
  <si>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</si>
  <si>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</si>
  <si>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</si>
  <si>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</si>
  <si>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</si>
  <si>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</si>
  <si>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</si>
  <si>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</si>
  <si>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</si>
  <si>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</si>
  <si>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</si>
  <si>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</si>
  <si>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</si>
  <si>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</si>
  <si>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</si>
  <si>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</si>
  <si>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</si>
  <si>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</si>
  <si>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</si>
  <si>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</si>
  <si>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</si>
  <si>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</si>
  <si>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</si>
  <si>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</si>
  <si>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</si>
  <si>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</si>
  <si>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</si>
  <si>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</si>
  <si>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</si>
  <si>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</si>
  <si>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</si>
  <si>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</si>
  <si>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</si>
  <si>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</si>
  <si>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</si>
  <si>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</si>
  <si>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</si>
  <si>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</si>
  <si>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</si>
  <si>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</si>
  <si>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</si>
  <si>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</si>
  <si>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</si>
  <si>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</si>
  <si>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</si>
  <si>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</si>
  <si>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</si>
  <si>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</si>
  <si>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</si>
  <si>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</si>
  <si>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</si>
  <si>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</si>
  <si>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</si>
  <si>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</si>
  <si>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</si>
  <si>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</si>
  <si>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</si>
  <si>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</si>
  <si>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</si>
  <si>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</si>
  <si>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</si>
  <si>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</si>
  <si>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</si>
  <si>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</si>
  <si>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</si>
  <si>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</si>
  <si>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</si>
  <si>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</si>
  <si>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</si>
  <si>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</si>
  <si>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</si>
  <si>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</si>
  <si>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</si>
  <si>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</si>
  <si>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</si>
  <si>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</si>
  <si>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</si>
  <si>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</si>
  <si>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</si>
  <si>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</si>
  <si>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</si>
  <si>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</si>
  <si>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</si>
  <si>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</si>
  <si>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</si>
  <si>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</si>
  <si>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</si>
  <si>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</si>
  <si>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</si>
  <si>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</si>
  <si>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</si>
  <si>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</si>
  <si>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</si>
  <si>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</si>
  <si>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</si>
  <si>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</si>
  <si>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</si>
  <si>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</si>
  <si>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</si>
  <si>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</si>
  <si>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</si>
  <si>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</si>
  <si>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</si>
  <si>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</si>
  <si>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</si>
  <si>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</si>
  <si>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</si>
  <si>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</si>
  <si>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</si>
  <si>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</si>
  <si>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</si>
  <si>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</si>
  <si>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</si>
  <si>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</si>
  <si>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</si>
  <si>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</si>
  <si>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</si>
  <si>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</si>
  <si>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</si>
  <si>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</si>
  <si>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</si>
  <si>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</si>
  <si>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</si>
  <si>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</si>
  <si>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</si>
  <si>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</si>
  <si>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</si>
  <si>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</si>
  <si>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</si>
  <si>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</si>
  <si>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</si>
  <si>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</si>
  <si>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</si>
  <si>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</si>
  <si>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</si>
  <si>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</si>
  <si>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</si>
  <si>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</si>
  <si>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</si>
  <si>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</si>
  <si>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</si>
  <si>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</si>
  <si>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</si>
  <si>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</si>
  <si>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</si>
  <si>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</si>
  <si>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</si>
  <si>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</si>
  <si>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</si>
  <si>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</si>
  <si>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</si>
  <si>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</si>
  <si>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</si>
  <si>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</si>
  <si>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</si>
  <si>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</si>
  <si>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</si>
  <si>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</si>
  <si>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</si>
  <si>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</si>
  <si>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</si>
  <si>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</si>
  <si>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</si>
  <si>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</si>
  <si>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</si>
  <si>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</si>
  <si>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</si>
  <si>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</si>
  <si>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</si>
  <si>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</si>
  <si>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</si>
  <si>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</si>
  <si>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</si>
  <si>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</si>
  <si>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</si>
  <si>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</si>
  <si>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</si>
  <si>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</si>
  <si>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</si>
  <si>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</si>
  <si>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</si>
  <si>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</si>
  <si>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</si>
  <si>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</si>
  <si>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</si>
  <si>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</si>
  <si>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</si>
  <si>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</si>
  <si>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</si>
  <si>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</si>
  <si>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</si>
  <si>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</si>
  <si>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</si>
  <si>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</si>
  <si>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</si>
  <si>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</si>
  <si>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</si>
  <si>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</si>
  <si>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</si>
  <si>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</si>
  <si>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</si>
  <si>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</si>
  <si>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</si>
  <si>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</si>
  <si>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</si>
  <si>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</si>
  <si>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</si>
  <si>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</si>
  <si>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</si>
  <si>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</si>
  <si>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</si>
  <si>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</si>
  <si>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</si>
  <si>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</si>
  <si>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</si>
  <si>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</si>
  <si>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</si>
  <si>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</si>
  <si>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</si>
  <si>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</si>
  <si>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</si>
  <si>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</si>
  <si>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</si>
  <si>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</si>
  <si>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</si>
  <si>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</si>
  <si>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</si>
  <si>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</si>
  <si>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</si>
  <si>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</si>
  <si>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</si>
  <si>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</si>
  <si>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</si>
  <si>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</si>
  <si>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</si>
  <si>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</si>
  <si>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</si>
  <si>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</si>
  <si>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</si>
  <si>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</si>
  <si>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</si>
  <si>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</si>
  <si>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</si>
  <si>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</si>
  <si>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</si>
  <si>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</si>
  <si>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</si>
  <si>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</si>
  <si>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</si>
  <si>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</si>
  <si>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</si>
  <si>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</si>
  <si>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</si>
  <si>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</si>
  <si>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</si>
  <si>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</si>
  <si>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</si>
  <si>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</si>
  <si>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</si>
  <si>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</si>
  <si>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</si>
  <si>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</si>
  <si>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</si>
  <si>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</si>
  <si>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</si>
  <si>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</si>
  <si>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</si>
  <si>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</si>
  <si>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</si>
  <si>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</si>
  <si>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</si>
  <si>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</si>
  <si>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</si>
  <si>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</si>
  <si>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</si>
  <si>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</si>
  <si>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</si>
  <si>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</si>
  <si>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</si>
  <si>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</si>
  <si>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</si>
  <si>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</si>
  <si>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</si>
  <si>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</si>
  <si>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</si>
  <si>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</si>
  <si>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</si>
  <si>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</si>
  <si>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</si>
  <si>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</si>
  <si>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</si>
  <si>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</si>
  <si>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</si>
  <si>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</si>
  <si>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</si>
  <si>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</si>
  <si>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</si>
  <si>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</si>
  <si>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</si>
  <si>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</si>
  <si>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</si>
  <si>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</si>
  <si>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</si>
  <si>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</si>
  <si>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</si>
  <si>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</si>
  <si>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</si>
  <si>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</si>
  <si>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</si>
  <si>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</si>
  <si>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</si>
  <si>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</si>
  <si>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</si>
  <si>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</si>
  <si>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</si>
  <si>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</si>
  <si>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</si>
  <si>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</si>
  <si>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</si>
  <si>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</si>
  <si>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</si>
  <si>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</si>
  <si>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</si>
  <si>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</si>
  <si>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</si>
  <si>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</si>
  <si>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</si>
  <si>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</si>
  <si>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</si>
  <si>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</si>
  <si>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</si>
  <si>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</si>
  <si>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</si>
  <si>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</si>
  <si>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</si>
  <si>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</si>
  <si>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</si>
  <si>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</si>
  <si>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</si>
  <si>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</si>
  <si>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</si>
  <si>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</si>
  <si>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</si>
  <si>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</si>
  <si>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</si>
  <si>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</si>
  <si>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</si>
  <si>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</si>
  <si>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</si>
  <si>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</si>
  <si>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</si>
  <si>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</si>
  <si>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</si>
  <si>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</si>
  <si>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</si>
  <si>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</si>
  <si>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</si>
  <si>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</si>
  <si>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</si>
  <si>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</si>
  <si>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</si>
  <si>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</si>
  <si>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</si>
  <si>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</si>
  <si>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</si>
  <si>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</si>
  <si>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</si>
  <si>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</si>
  <si>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</si>
  <si>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</si>
  <si>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</si>
  <si>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</si>
  <si>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</si>
  <si>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</si>
  <si>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</si>
  <si>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</si>
  <si>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</si>
  <si>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</si>
  <si>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</si>
  <si>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</si>
  <si>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</si>
  <si>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</si>
  <si>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</si>
  <si>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</si>
  <si>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</si>
  <si>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</si>
  <si>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</si>
  <si>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</si>
  <si>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</si>
  <si>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</si>
  <si>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</si>
  <si>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</si>
  <si>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</si>
  <si>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</si>
  <si>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</si>
  <si>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</si>
  <si>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</si>
  <si>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</si>
  <si>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</si>
  <si>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</si>
  <si>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</si>
  <si>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</si>
  <si>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</si>
  <si>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</si>
  <si>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</si>
  <si>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</si>
  <si>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</si>
  <si>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</si>
  <si>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</si>
  <si>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</si>
  <si>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</si>
  <si>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</si>
  <si>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</si>
  <si>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</si>
  <si>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</si>
  <si>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</si>
  <si>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</si>
  <si>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</si>
  <si>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</si>
  <si>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</si>
  <si>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</si>
  <si>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</si>
  <si>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</si>
  <si>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</si>
  <si>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</si>
  <si>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</si>
  <si>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</si>
  <si>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</si>
  <si>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</si>
  <si>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</si>
  <si>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</si>
  <si>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</si>
  <si>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</si>
  <si>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</si>
  <si>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</si>
  <si>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</si>
  <si>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</si>
  <si>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</si>
  <si>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</si>
  <si>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</si>
  <si>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</si>
  <si>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</si>
  <si>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</si>
  <si>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</si>
  <si>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</si>
  <si>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</si>
  <si>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</si>
  <si>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</si>
  <si>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</si>
  <si>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</si>
  <si>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</si>
  <si>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</si>
  <si>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</si>
  <si>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</si>
  <si>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</si>
  <si>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</si>
  <si>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</si>
  <si>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</si>
  <si>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</si>
  <si>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</si>
  <si>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</si>
  <si>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</si>
  <si>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</si>
  <si>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</si>
  <si>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</si>
  <si>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</si>
  <si>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</si>
  <si>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</si>
  <si>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</si>
  <si>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</si>
  <si>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</si>
  <si>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</si>
  <si>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</si>
  <si>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</si>
  <si>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</si>
  <si>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</si>
  <si>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</si>
  <si>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</si>
  <si>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</si>
  <si>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</si>
  <si>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</si>
  <si>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</si>
  <si>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</si>
  <si>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</si>
  <si>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</si>
  <si>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</si>
  <si>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</si>
  <si>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</si>
  <si>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</si>
  <si>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</si>
  <si>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</si>
  <si>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</si>
  <si>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</si>
  <si>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</si>
  <si>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</si>
  <si>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</si>
  <si>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</si>
  <si>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</si>
  <si>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</si>
  <si>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</si>
  <si>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</si>
  <si>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</si>
  <si>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</si>
  <si>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</si>
  <si>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</si>
  <si>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</si>
  <si>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</si>
  <si>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</si>
  <si>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</si>
  <si>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</si>
  <si>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</si>
  <si>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</si>
  <si>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</si>
  <si>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</si>
  <si>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</si>
  <si>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</si>
  <si>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</si>
  <si>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</si>
  <si>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</si>
  <si>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</si>
  <si>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</si>
  <si>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</si>
  <si>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</si>
  <si>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</si>
  <si>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</si>
  <si>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</si>
  <si>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</si>
  <si>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</si>
  <si>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</si>
  <si>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</si>
  <si>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</si>
  <si>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</si>
  <si>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</si>
  <si>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</si>
  <si>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</si>
  <si>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</si>
  <si>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</si>
  <si>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</si>
  <si>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</si>
  <si>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</si>
  <si>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</si>
  <si>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</si>
  <si>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</si>
  <si>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</si>
  <si>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</si>
  <si>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</si>
  <si>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</si>
  <si>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</si>
  <si>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</si>
  <si>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</si>
  <si>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</si>
  <si>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</si>
  <si>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</si>
  <si>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</si>
  <si>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</si>
  <si>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</si>
  <si>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</si>
  <si>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</si>
  <si>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</si>
  <si>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</si>
  <si>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</si>
  <si>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</si>
  <si>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</si>
  <si>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</si>
  <si>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</si>
  <si>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</si>
  <si>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</si>
  <si>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</si>
  <si>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</si>
  <si>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</si>
  <si>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</si>
  <si>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</si>
  <si>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</si>
  <si>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</si>
  <si>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</si>
  <si>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</si>
  <si>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</si>
  <si>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</si>
  <si>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</si>
  <si>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</si>
  <si>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</si>
  <si>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</si>
  <si>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</si>
  <si>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</si>
  <si>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</si>
  <si>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</si>
  <si>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</si>
  <si>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</si>
  <si>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</si>
  <si>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</si>
  <si>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</si>
  <si>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</si>
  <si>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</si>
  <si>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</si>
  <si>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</si>
  <si>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</si>
  <si>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</si>
  <si>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</si>
  <si>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</si>
  <si>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</si>
  <si>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</si>
  <si>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</si>
  <si>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</si>
  <si>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</si>
  <si>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</si>
  <si>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</si>
  <si>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</si>
  <si>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</si>
  <si>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</si>
  <si>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</si>
  <si>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</si>
  <si>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</si>
  <si>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</si>
  <si>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</si>
  <si>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</si>
  <si>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</si>
  <si>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</si>
  <si>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</si>
  <si>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</si>
  <si>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</si>
  <si>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</si>
  <si>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</si>
  <si>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</si>
  <si>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</si>
  <si>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</si>
  <si>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</si>
  <si>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</si>
  <si>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</si>
  <si>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</si>
  <si>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</si>
  <si>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</si>
  <si>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</si>
  <si>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</si>
  <si>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</si>
  <si>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</si>
  <si>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</si>
  <si>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</si>
  <si>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</si>
  <si>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</si>
  <si>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</si>
  <si>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</si>
  <si>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</si>
  <si>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</si>
  <si>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</si>
  <si>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</si>
  <si>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</si>
  <si>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</si>
  <si>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</si>
  <si>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</si>
  <si>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</si>
  <si>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</si>
  <si>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</si>
  <si>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</si>
  <si>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</si>
  <si>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</si>
  <si>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</si>
  <si>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</si>
  <si>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</si>
  <si>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</si>
  <si>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</si>
  <si>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</si>
  <si>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</si>
  <si>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</si>
  <si>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</si>
  <si>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</si>
  <si>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</si>
  <si>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</si>
  <si>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</si>
  <si>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</si>
  <si>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</si>
  <si>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</si>
  <si>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</si>
  <si>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</si>
  <si>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</si>
  <si>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</si>
  <si>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</si>
  <si>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</si>
  <si>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</si>
  <si>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</si>
  <si>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</si>
  <si>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</si>
  <si>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</si>
  <si>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</si>
  <si>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</si>
  <si>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</si>
  <si>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</si>
  <si>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</si>
  <si>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</si>
  <si>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</si>
  <si>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</si>
  <si>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</si>
  <si>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</si>
  <si>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</si>
  <si>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</si>
  <si>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</si>
  <si>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</si>
  <si>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</si>
  <si>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</si>
  <si>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</si>
  <si>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</si>
  <si>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</si>
  <si>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</si>
  <si>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</si>
  <si>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</si>
  <si>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</si>
  <si>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</si>
  <si>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</si>
  <si>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</si>
  <si>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</si>
  <si>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</si>
  <si>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</si>
  <si>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</si>
  <si>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</si>
  <si>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</si>
  <si>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</si>
  <si>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</si>
  <si>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</si>
  <si>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</si>
  <si>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</si>
  <si>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</si>
  <si>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</si>
  <si>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</si>
  <si>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</si>
  <si>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</si>
  <si>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</si>
  <si>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</si>
  <si>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</si>
  <si>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</si>
  <si>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</si>
  <si>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</si>
  <si>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</si>
  <si>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</si>
  <si>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</si>
  <si>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</si>
  <si>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</si>
  <si>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</si>
  <si>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</si>
  <si>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</si>
  <si>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</si>
  <si>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</si>
  <si>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</si>
  <si>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</si>
  <si>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</si>
  <si>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</si>
  <si>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</si>
  <si>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</si>
  <si>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</si>
  <si>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</si>
  <si>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</si>
  <si>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</si>
  <si>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</si>
  <si>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</si>
  <si>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</si>
  <si>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</si>
  <si>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</si>
  <si>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</si>
  <si>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</si>
  <si>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</si>
  <si>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</si>
  <si>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</si>
  <si>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</si>
  <si>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</si>
  <si>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</si>
  <si>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</si>
  <si>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</si>
  <si>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</si>
  <si>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</si>
  <si>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</si>
  <si>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</si>
  <si>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</si>
  <si>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</si>
  <si>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</si>
  <si>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</si>
  <si>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</si>
  <si>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</si>
  <si>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</si>
  <si>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</si>
  <si>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</si>
  <si>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</si>
  <si>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</si>
  <si>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</si>
  <si>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</si>
  <si>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</si>
  <si>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</si>
  <si>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</si>
  <si>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</si>
  <si>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</si>
  <si>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</si>
  <si>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</si>
  <si>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</si>
  <si>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</si>
  <si>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</si>
  <si>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</si>
  <si>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</si>
  <si>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</si>
  <si>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</si>
  <si>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</si>
  <si>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</si>
  <si>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</si>
  <si>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</si>
  <si>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</si>
  <si>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</si>
  <si>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</si>
  <si>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</si>
  <si>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</si>
  <si>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</si>
  <si>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</si>
  <si>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</si>
  <si>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</si>
  <si>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</si>
  <si>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</si>
  <si>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</si>
  <si>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</si>
  <si>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</si>
  <si>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</si>
  <si>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</si>
  <si>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</si>
  <si>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</si>
  <si>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</si>
  <si>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</si>
  <si>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</si>
  <si>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</si>
  <si>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</si>
  <si>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</si>
  <si>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</si>
  <si>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</si>
  <si>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</si>
  <si>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</si>
  <si>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</si>
  <si>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</si>
  <si>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</si>
  <si>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</si>
  <si>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</si>
  <si>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</si>
  <si>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</si>
  <si>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</si>
  <si>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</si>
  <si>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</si>
  <si>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</si>
  <si>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</si>
  <si>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</si>
  <si>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</si>
  <si>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</si>
  <si>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</si>
  <si>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</si>
  <si>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</si>
  <si>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</si>
  <si>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</si>
  <si>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</si>
  <si>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</si>
  <si>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</si>
  <si>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</si>
  <si>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</si>
  <si>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</si>
  <si>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</si>
  <si>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</si>
  <si>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</si>
  <si>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</si>
  <si>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</si>
  <si>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</si>
  <si>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</si>
  <si>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</si>
  <si>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</si>
  <si>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</si>
  <si>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</si>
  <si>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</si>
  <si>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</si>
  <si>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</si>
  <si>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</si>
  <si>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</si>
  <si>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</si>
  <si>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</si>
  <si>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</si>
  <si>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</si>
  <si>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</si>
  <si>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</si>
  <si>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</si>
  <si>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</si>
  <si>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</si>
  <si>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</si>
  <si>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</si>
  <si>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</si>
  <si>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</si>
  <si>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</si>
  <si>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</si>
  <si>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</si>
  <si>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</si>
  <si>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</si>
  <si>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</si>
  <si>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</si>
  <si>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</si>
  <si>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</si>
  <si>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</si>
  <si>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</si>
  <si>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</si>
  <si>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</si>
  <si>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</si>
  <si>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</si>
  <si>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</si>
  <si>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</si>
  <si>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</si>
  <si>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</si>
  <si>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</si>
  <si>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</si>
  <si>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</si>
  <si>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</si>
  <si>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</si>
  <si>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</si>
  <si>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</si>
  <si>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</si>
  <si>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</si>
  <si>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</si>
  <si>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</si>
  <si>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</si>
  <si>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</si>
  <si>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</si>
  <si>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</si>
  <si>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</si>
  <si>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</si>
  <si>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</si>
  <si>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</si>
  <si>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</si>
  <si>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</si>
  <si>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</si>
  <si>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</si>
  <si>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</si>
  <si>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</si>
  <si>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</si>
  <si>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</si>
  <si>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</si>
  <si>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</si>
  <si>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</si>
  <si>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</si>
  <si>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</si>
  <si>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</si>
  <si>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</si>
  <si>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</si>
  <si>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</si>
  <si>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</si>
  <si>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</si>
  <si>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</si>
  <si>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</si>
  <si>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</si>
  <si>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</si>
  <si>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</si>
  <si>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</si>
  <si>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</si>
  <si>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</si>
  <si>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</si>
  <si>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</si>
  <si>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</si>
  <si>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</si>
  <si>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</si>
  <si>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</si>
  <si>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</si>
  <si>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</si>
  <si>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</si>
  <si>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</si>
  <si>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</si>
  <si>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</si>
  <si>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</si>
  <si>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</si>
  <si>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</si>
  <si>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</si>
  <si>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</si>
  <si>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</si>
  <si>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</si>
  <si>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</si>
  <si>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</si>
  <si>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</si>
  <si>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</si>
  <si>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</si>
  <si>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</si>
  <si>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</si>
  <si>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</si>
  <si>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</si>
  <si>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</si>
  <si>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</si>
  <si>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</si>
  <si>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</si>
  <si>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</si>
  <si>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</si>
  <si>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</si>
  <si>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</si>
  <si>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</si>
  <si>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</si>
  <si>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</si>
  <si>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</si>
  <si>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</si>
  <si>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</si>
  <si>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</si>
  <si>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</si>
  <si>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</si>
  <si>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</si>
  <si>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</si>
  <si>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</si>
  <si>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</si>
  <si>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</si>
  <si>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</si>
  <si>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</si>
  <si>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</si>
  <si>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</si>
  <si>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</si>
  <si>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</si>
  <si>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</si>
  <si>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</si>
  <si>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</si>
  <si>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</si>
  <si>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</si>
  <si>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</si>
  <si>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</si>
  <si>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</si>
  <si>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</si>
  <si>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</si>
  <si>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</si>
  <si>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</si>
  <si>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</si>
  <si>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</si>
  <si>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</si>
  <si>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</si>
  <si>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</si>
  <si>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</si>
  <si>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</si>
  <si>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</si>
  <si>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</si>
  <si>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</si>
  <si>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</si>
  <si>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</si>
  <si>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</si>
  <si>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</si>
  <si>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</si>
  <si>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</si>
  <si>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</si>
  <si>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</si>
  <si>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</si>
  <si>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</si>
  <si>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</si>
  <si>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</si>
  <si>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</si>
  <si>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</si>
  <si>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</si>
  <si>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</si>
  <si>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</si>
  <si>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</si>
  <si>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</si>
  <si>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</si>
  <si>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</si>
  <si>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</si>
  <si>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</si>
  <si>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</si>
  <si>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</si>
  <si>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</si>
  <si>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</si>
  <si>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</si>
  <si>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</si>
  <si>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</si>
  <si>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</si>
  <si>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</si>
  <si>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</si>
  <si>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</si>
  <si>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</si>
  <si>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</si>
  <si>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</si>
  <si>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</si>
  <si>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</si>
  <si>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</si>
  <si>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</si>
  <si>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</si>
  <si>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</si>
  <si>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</si>
  <si>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</si>
  <si>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</si>
  <si>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</si>
  <si>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</si>
  <si>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</si>
  <si>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</si>
  <si>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</si>
  <si>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</si>
  <si>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</si>
  <si>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</si>
  <si>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</si>
  <si>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</si>
  <si>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</si>
  <si>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</si>
  <si>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</si>
  <si>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</si>
  <si>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</si>
  <si>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</si>
  <si>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</si>
  <si>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</si>
  <si>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</si>
  <si>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</si>
  <si>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</si>
  <si>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</si>
  <si>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</si>
  <si>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</si>
  <si>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</si>
  <si>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</si>
  <si>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</si>
  <si>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</si>
  <si>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</si>
  <si>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</si>
  <si>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</si>
  <si>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</si>
  <si>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</si>
  <si>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</si>
  <si>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</si>
  <si>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</si>
  <si>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</si>
  <si>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</si>
  <si>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</si>
  <si>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</si>
  <si>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</si>
  <si>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</si>
  <si>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</si>
  <si>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</si>
  <si>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</si>
  <si>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</si>
  <si>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</si>
  <si>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</si>
  <si>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</si>
  <si>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</si>
  <si>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</si>
  <si>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</si>
  <si>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</si>
  <si>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</si>
  <si>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</si>
  <si>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</si>
  <si>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</si>
  <si>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</si>
  <si>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</si>
  <si>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</si>
  <si>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</si>
  <si>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</si>
  <si>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</si>
  <si>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</si>
  <si>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</si>
  <si>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</si>
  <si>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</si>
  <si>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</si>
  <si>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</si>
  <si>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</si>
  <si>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</si>
  <si>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</si>
  <si>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</si>
  <si>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</si>
  <si>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</si>
  <si>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</si>
  <si>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</si>
  <si>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</si>
  <si>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</si>
  <si>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</si>
  <si>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</si>
  <si>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</si>
  <si>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</si>
  <si>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</si>
  <si>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</si>
  <si>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</si>
  <si>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</si>
  <si>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</si>
  <si>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</si>
  <si>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</si>
  <si>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</si>
  <si>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</si>
  <si>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</si>
  <si>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</si>
  <si>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</si>
  <si>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</si>
  <si>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</si>
  <si>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</si>
  <si>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</si>
  <si>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</si>
  <si>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</si>
  <si>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</si>
  <si>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</si>
  <si>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</si>
  <si>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</si>
  <si>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</si>
  <si>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</si>
  <si>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</si>
  <si>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</si>
  <si>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</si>
  <si>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</si>
  <si>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</si>
  <si>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</si>
  <si>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</si>
  <si>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</si>
  <si>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</si>
  <si>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</si>
  <si>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</si>
  <si>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</si>
  <si>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</si>
  <si>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</si>
  <si>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</si>
  <si>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</si>
  <si>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</si>
  <si>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</si>
  <si>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</si>
  <si>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</si>
  <si>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</si>
  <si>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</si>
  <si>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</si>
  <si>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</si>
  <si>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</si>
  <si>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</si>
  <si>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</si>
  <si>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</si>
  <si>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</si>
  <si>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</si>
  <si>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</si>
  <si>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</si>
  <si>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</si>
  <si>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</si>
  <si>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</si>
  <si>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</si>
  <si>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</si>
  <si>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</si>
  <si>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</si>
  <si>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</si>
  <si>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</si>
  <si>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</si>
  <si>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</si>
  <si>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</si>
  <si>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</si>
  <si>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</si>
  <si>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</si>
  <si>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</si>
  <si>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</si>
  <si>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</si>
  <si>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</si>
  <si>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</si>
  <si>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</si>
  <si>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</si>
  <si>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</si>
  <si>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</si>
  <si>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</si>
  <si>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</si>
  <si>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</si>
  <si>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</si>
  <si>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</si>
  <si>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</si>
  <si>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</si>
  <si>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</si>
  <si>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</si>
  <si>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</si>
  <si>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</si>
  <si>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</si>
  <si>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</si>
  <si>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</si>
  <si>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</si>
  <si>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</si>
  <si>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</si>
  <si>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</si>
  <si>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</si>
  <si>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</si>
  <si>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</si>
  <si>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</si>
  <si>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</si>
  <si>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</si>
  <si>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</si>
  <si>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</si>
  <si>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</si>
  <si>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</si>
  <si>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</si>
  <si>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</si>
  <si>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</si>
  <si>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</si>
  <si>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</si>
  <si>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</si>
  <si>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</si>
  <si>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</si>
  <si>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</si>
  <si>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</si>
  <si>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</si>
  <si>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</si>
  <si>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</si>
  <si>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</si>
  <si>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</si>
  <si>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</si>
  <si>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</si>
  <si>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</si>
  <si>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</si>
  <si>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</si>
  <si>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</si>
  <si>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</si>
  <si>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</si>
  <si>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</si>
  <si>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</si>
  <si>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</si>
  <si>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</si>
  <si>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</si>
  <si>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</si>
  <si>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</si>
  <si>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</si>
  <si>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</si>
  <si>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</si>
  <si>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</si>
  <si>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</si>
  <si>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</si>
  <si>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</si>
  <si>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</si>
  <si>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</si>
  <si>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</si>
  <si>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</si>
  <si>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</si>
  <si>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</si>
  <si>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</si>
  <si>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</si>
  <si>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</si>
  <si>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</si>
  <si>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</si>
  <si>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</si>
  <si>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</si>
  <si>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</si>
  <si>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</si>
  <si>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</si>
  <si>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</si>
  <si>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</si>
  <si>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</si>
  <si>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</si>
  <si>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</si>
  <si>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</si>
  <si>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</si>
  <si>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</si>
  <si>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</si>
  <si>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</si>
  <si>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</si>
  <si>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</si>
  <si>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</si>
  <si>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</si>
  <si>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</si>
  <si>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</si>
  <si>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</si>
  <si>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</si>
  <si>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</si>
  <si>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</si>
  <si>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</si>
  <si>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</si>
  <si>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</si>
  <si>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</si>
  <si>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</si>
  <si>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</si>
  <si>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</si>
  <si>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</si>
  <si>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</si>
  <si>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</si>
  <si>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</si>
  <si>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</si>
  <si>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</si>
  <si>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</si>
  <si>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</si>
  <si>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</si>
  <si>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</si>
  <si>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</si>
  <si>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</si>
  <si>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</si>
  <si>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</si>
  <si>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</si>
  <si>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</si>
  <si>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</si>
  <si>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</si>
  <si>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</si>
  <si>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</si>
  <si>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</si>
  <si>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</si>
  <si>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</si>
  <si>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</si>
  <si>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</si>
  <si>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</si>
  <si>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</si>
  <si>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</si>
  <si>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</si>
  <si>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</si>
  <si>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</si>
  <si>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</si>
  <si>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</si>
  <si>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</si>
  <si>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</si>
  <si>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</si>
  <si>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</si>
  <si>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</si>
  <si>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</si>
  <si>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</si>
  <si>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</si>
  <si>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</si>
  <si>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</si>
  <si>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</si>
  <si>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</si>
  <si>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</si>
  <si>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</si>
  <si>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</si>
  <si>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</si>
  <si>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</si>
  <si>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</si>
  <si>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</si>
  <si>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</si>
  <si>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</si>
  <si>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</si>
  <si>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</si>
  <si>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</si>
  <si>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</si>
  <si>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</si>
  <si>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</si>
  <si>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</si>
  <si>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</si>
  <si>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</si>
  <si>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</si>
  <si>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</si>
  <si>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</si>
  <si>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</si>
  <si>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</si>
  <si>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</si>
  <si>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</si>
  <si>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</si>
  <si>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</si>
  <si>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</si>
  <si>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</si>
  <si>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</si>
  <si>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</si>
  <si>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</si>
  <si>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</si>
  <si>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</si>
  <si>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</si>
  <si>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</si>
  <si>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</si>
  <si>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</si>
  <si>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</si>
  <si>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</si>
  <si>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</si>
  <si>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</si>
  <si>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</si>
  <si>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</si>
  <si>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</si>
  <si>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</si>
  <si>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</si>
  <si>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</si>
  <si>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</si>
  <si>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</si>
  <si>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</si>
  <si>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</si>
  <si>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</si>
  <si>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</si>
  <si>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</si>
  <si>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</si>
  <si>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</si>
  <si>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</si>
  <si>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</si>
  <si>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</si>
  <si>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</si>
  <si>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</si>
  <si>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</si>
  <si>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</si>
  <si>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</si>
  <si>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</si>
  <si>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</si>
  <si>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</si>
  <si>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</si>
  <si>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</si>
  <si>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</si>
  <si>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</si>
  <si>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</si>
  <si>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</si>
  <si>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</si>
  <si>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</si>
  <si>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</si>
  <si>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</si>
  <si>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</si>
  <si>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</si>
  <si>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</si>
  <si>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</si>
  <si>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</si>
  <si>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</si>
  <si>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</si>
  <si>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</si>
  <si>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</si>
  <si>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</si>
  <si>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</si>
  <si>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</si>
  <si>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</si>
  <si>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</si>
  <si>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</si>
  <si>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</si>
  <si>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</si>
  <si>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</si>
  <si>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</si>
  <si>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</si>
  <si>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</si>
  <si>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</si>
  <si>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</si>
  <si>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</si>
  <si>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</si>
  <si>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</si>
  <si>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</si>
  <si>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</si>
  <si>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</si>
  <si>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</si>
  <si>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</si>
  <si>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</si>
  <si>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</si>
  <si>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</si>
  <si>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</si>
  <si>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</si>
  <si>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</si>
  <si>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</si>
  <si>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</si>
  <si>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</si>
  <si>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</si>
  <si>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</si>
  <si>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</si>
  <si>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</si>
  <si>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</si>
  <si>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</si>
  <si>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</si>
  <si>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</si>
  <si>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</si>
  <si>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</si>
  <si>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</si>
  <si>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</si>
  <si>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</si>
  <si>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</si>
  <si>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</si>
  <si>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</si>
  <si>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</si>
  <si>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</si>
  <si>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</si>
  <si>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</si>
  <si>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</si>
  <si>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</si>
  <si>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</si>
  <si>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</si>
  <si>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</si>
  <si>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</si>
  <si>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</si>
  <si>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</si>
  <si>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</si>
  <si>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</si>
  <si>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</si>
  <si>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</si>
  <si>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</si>
  <si>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</si>
  <si>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</si>
  <si>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</si>
  <si>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</si>
  <si>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</si>
  <si>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</si>
  <si>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</si>
  <si>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</si>
  <si>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</si>
  <si>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</si>
  <si>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</si>
  <si>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</si>
  <si>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</si>
  <si>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</si>
  <si>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</si>
  <si>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</si>
  <si>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</si>
  <si>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</si>
  <si>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</si>
  <si>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</si>
  <si>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</si>
  <si>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</si>
  <si>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</si>
  <si>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</si>
  <si>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</si>
  <si>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</si>
  <si>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</si>
  <si>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</si>
  <si>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</si>
  <si>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</si>
  <si>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</si>
  <si>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</si>
  <si>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</si>
  <si>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</si>
  <si>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</si>
  <si>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</si>
  <si>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</si>
  <si>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</si>
  <si>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</si>
  <si>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</si>
  <si>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</si>
  <si>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</si>
  <si>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</si>
  <si>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</si>
  <si>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</si>
  <si>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</si>
  <si>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</si>
  <si>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</si>
  <si>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</si>
  <si>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</si>
  <si>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</si>
  <si>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</si>
  <si>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</si>
  <si>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</si>
  <si>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</si>
  <si>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</si>
  <si>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</si>
  <si>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</si>
  <si>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</si>
  <si>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</si>
  <si>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</si>
  <si>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</si>
  <si>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</si>
  <si>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</si>
  <si>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</si>
  <si>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</si>
  <si>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</si>
  <si>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</si>
  <si>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</si>
  <si>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</si>
  <si>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</si>
  <si>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</si>
  <si>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</si>
  <si>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</si>
  <si>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</si>
  <si>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</si>
  <si>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</si>
  <si>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</si>
  <si>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</si>
  <si>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</si>
  <si>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</si>
  <si>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</si>
  <si>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</si>
  <si>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</si>
  <si>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</si>
  <si>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</si>
  <si>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</si>
  <si>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</si>
  <si>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</si>
  <si>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</si>
  <si>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</si>
  <si>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</si>
  <si>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</si>
  <si>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</si>
  <si>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</si>
  <si>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</si>
  <si>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</si>
  <si>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</si>
  <si>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</si>
  <si>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</si>
  <si>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</si>
  <si>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</si>
  <si>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</si>
  <si>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</si>
  <si>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</si>
  <si>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</si>
  <si>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</si>
  <si>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</si>
  <si>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</si>
  <si>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</si>
  <si>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</si>
  <si>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</si>
  <si>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</si>
  <si>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</si>
  <si>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</si>
  <si>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</si>
  <si>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</si>
  <si>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</si>
  <si>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</si>
  <si>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</si>
  <si>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</si>
  <si>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</si>
  <si>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</si>
  <si>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</si>
  <si>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</si>
  <si>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</si>
  <si>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</si>
  <si>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</si>
  <si>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</si>
  <si>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</si>
  <si>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</si>
  <si>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</si>
  <si>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</si>
  <si>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</si>
  <si>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</si>
  <si>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</si>
  <si>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</si>
  <si>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</si>
  <si>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</si>
  <si>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</si>
  <si>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</si>
  <si>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</si>
  <si>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</si>
  <si>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</si>
  <si>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</si>
  <si>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</si>
  <si>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</si>
  <si>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</si>
  <si>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</si>
  <si>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</si>
  <si>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</si>
  <si>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</si>
  <si>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</si>
  <si>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</si>
  <si>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</si>
  <si>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</si>
  <si>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</si>
  <si>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</si>
  <si>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</si>
  <si>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</si>
  <si>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</si>
  <si>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</si>
  <si>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</si>
  <si>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</si>
  <si>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</si>
  <si>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</si>
  <si>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</si>
  <si>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</si>
  <si>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</si>
  <si>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</si>
  <si>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</si>
  <si>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</si>
  <si>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</si>
  <si>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</si>
  <si>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</si>
  <si>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</si>
  <si>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</si>
  <si>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</si>
  <si>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</si>
  <si>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</si>
  <si>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</si>
  <si>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</si>
  <si>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</si>
  <si>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</si>
  <si>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</si>
  <si>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</si>
  <si>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</si>
  <si>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</si>
  <si>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</si>
  <si>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</si>
  <si>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</si>
  <si>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</si>
  <si>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</si>
  <si>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</si>
  <si>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</si>
  <si>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</si>
  <si>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</si>
  <si>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</si>
  <si>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</si>
  <si>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</si>
  <si>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</si>
  <si>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</si>
  <si>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</si>
  <si>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</si>
  <si>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</si>
  <si>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</si>
  <si>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</si>
  <si>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</si>
  <si>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</si>
  <si>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</si>
  <si>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</si>
  <si>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</si>
  <si>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</si>
  <si>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</si>
  <si>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</si>
  <si>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</si>
  <si>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</si>
  <si>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</si>
  <si>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</si>
  <si>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</si>
  <si>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</si>
  <si>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</si>
  <si>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</si>
  <si>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</si>
  <si>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</si>
  <si>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</si>
  <si>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</si>
  <si>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</si>
  <si>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</si>
  <si>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</si>
  <si>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</si>
  <si>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</si>
  <si>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</si>
  <si>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</si>
  <si>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</si>
  <si>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</si>
  <si>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</si>
  <si>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</si>
  <si>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</si>
  <si>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</si>
  <si>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</si>
  <si>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</si>
  <si>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</si>
  <si>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</si>
  <si>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</si>
  <si>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</si>
  <si>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</si>
  <si>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</si>
  <si>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</si>
  <si>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</si>
  <si>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</si>
  <si>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</si>
  <si>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</si>
  <si>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</si>
  <si>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</si>
  <si>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</si>
  <si>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</si>
  <si>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</si>
  <si>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</si>
  <si>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</si>
  <si>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</si>
  <si>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</si>
  <si>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</si>
  <si>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</si>
  <si>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</si>
  <si>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</si>
  <si>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</si>
  <si>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</si>
  <si>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</si>
  <si>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</si>
  <si>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</si>
  <si>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</si>
  <si>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</si>
  <si>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</si>
  <si>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</si>
  <si>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</si>
  <si>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</si>
  <si>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</si>
  <si>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</si>
  <si>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</si>
  <si>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</si>
  <si>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</si>
  <si>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</si>
  <si>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</si>
  <si>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</si>
  <si>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</si>
  <si>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</si>
  <si>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</si>
  <si>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</si>
  <si>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</si>
  <si>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</si>
  <si>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</si>
  <si>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</si>
  <si>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</si>
  <si>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</si>
  <si>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</si>
  <si>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</si>
  <si>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</si>
  <si>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</si>
  <si>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</si>
  <si>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</si>
  <si>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</si>
  <si>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</si>
  <si>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</si>
  <si>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</si>
  <si>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</si>
  <si>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</si>
  <si>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</si>
  <si>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</si>
  <si>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</si>
  <si>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</si>
  <si>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</si>
  <si>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</si>
  <si>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</si>
  <si>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</si>
  <si>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</si>
  <si>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</si>
  <si>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</si>
  <si>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</si>
  <si>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</si>
  <si>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</si>
  <si>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</si>
  <si>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</si>
  <si>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</si>
  <si>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</si>
  <si>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</si>
  <si>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</si>
  <si>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</si>
  <si>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</si>
  <si>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</si>
  <si>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</si>
  <si>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</si>
  <si>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</si>
  <si>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</si>
  <si>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</si>
  <si>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</si>
  <si>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</si>
  <si>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</si>
  <si>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</si>
  <si>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</si>
  <si>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</si>
  <si>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</si>
  <si>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</si>
  <si>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</si>
  <si>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</si>
  <si>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</si>
  <si>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</si>
  <si>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</si>
  <si>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</si>
  <si>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</si>
  <si>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</si>
  <si>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</si>
  <si>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</si>
  <si>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</si>
  <si>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</si>
  <si>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</si>
  <si>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</si>
  <si>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</si>
  <si>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</si>
  <si>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</si>
  <si>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</si>
  <si>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</si>
  <si>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</si>
  <si>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</si>
  <si>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</si>
  <si>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</si>
  <si>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</si>
  <si>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</si>
  <si>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</si>
  <si>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</si>
  <si>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</si>
  <si>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</si>
  <si>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</si>
  <si>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</si>
  <si>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</si>
  <si>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</si>
  <si>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</si>
  <si>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</si>
  <si>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</si>
  <si>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</si>
  <si>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</si>
  <si>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</si>
  <si>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</si>
  <si>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</si>
  <si>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</si>
  <si>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</si>
  <si>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</si>
  <si>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</si>
  <si>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</si>
  <si>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</si>
  <si>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</si>
  <si>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</si>
  <si>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</si>
  <si>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</si>
  <si>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</si>
  <si>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</si>
  <si>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</si>
  <si>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</si>
  <si>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</si>
  <si>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</si>
  <si>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</si>
  <si>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</si>
  <si>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</si>
  <si>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</si>
  <si>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</si>
  <si>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</si>
  <si>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</si>
  <si>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</si>
  <si>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</si>
  <si>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</si>
  <si>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</si>
  <si>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</si>
  <si>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</si>
  <si>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</si>
  <si>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</si>
  <si>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</si>
  <si>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</si>
  <si>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</si>
  <si>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</si>
  <si>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</si>
  <si>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</si>
  <si>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</si>
  <si>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</si>
  <si>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</si>
  <si>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</si>
  <si>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</si>
  <si>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</si>
  <si>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</si>
  <si>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</si>
  <si>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</si>
  <si>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</si>
  <si>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</si>
  <si>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</si>
  <si>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</si>
  <si>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</si>
  <si>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</si>
  <si>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</si>
  <si>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</si>
  <si>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</si>
  <si>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</si>
  <si>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</si>
  <si>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</si>
  <si>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</si>
  <si>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</si>
  <si>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</si>
  <si>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</si>
  <si>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</si>
  <si>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</si>
  <si>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</si>
  <si>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</si>
  <si>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</si>
  <si>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</si>
  <si>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</si>
  <si>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</si>
  <si>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</si>
  <si>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</si>
  <si>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</si>
  <si>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</si>
  <si>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</si>
  <si>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</si>
  <si>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</si>
  <si>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</si>
  <si>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</si>
  <si>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</si>
  <si>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</si>
  <si>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</si>
  <si>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</si>
  <si>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</si>
  <si>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</si>
  <si>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</si>
  <si>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</si>
  <si>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</si>
  <si>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</si>
  <si>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</si>
  <si>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</si>
  <si>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</si>
  <si>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</si>
  <si>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</si>
  <si>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</si>
  <si>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</si>
  <si>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</si>
  <si>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</si>
  <si>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</si>
  <si>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</si>
  <si>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</si>
  <si>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</si>
  <si>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</si>
  <si>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</si>
  <si>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</si>
  <si>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</si>
  <si>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</si>
  <si>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</si>
  <si>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</si>
  <si>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</si>
  <si>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</si>
  <si>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</si>
  <si>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</si>
  <si>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</si>
  <si>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</si>
  <si>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</si>
  <si>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</si>
  <si>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</si>
  <si>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</si>
  <si>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</si>
  <si>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</si>
  <si>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</si>
  <si>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</si>
  <si>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</si>
  <si>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</si>
  <si>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</si>
  <si>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</si>
  <si>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</si>
  <si>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</si>
  <si>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</si>
  <si>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</si>
  <si>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</si>
  <si>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</si>
  <si>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</si>
  <si>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</si>
  <si>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</si>
  <si>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</si>
  <si>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</si>
  <si>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</si>
  <si>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</si>
  <si>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</si>
  <si>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</si>
  <si>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</si>
  <si>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</si>
  <si>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</si>
  <si>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</si>
  <si>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</si>
  <si>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</si>
  <si>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</si>
  <si>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</si>
  <si>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</si>
  <si>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</si>
  <si>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</si>
  <si>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</si>
  <si>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</si>
  <si>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</si>
  <si>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</si>
  <si>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</si>
  <si>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</si>
  <si>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</si>
  <si>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</si>
  <si>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</si>
  <si>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</si>
  <si>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</si>
  <si>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</si>
  <si>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</si>
  <si>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</si>
  <si>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</si>
  <si>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</si>
  <si>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</si>
  <si>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</si>
  <si>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</si>
  <si>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</si>
  <si>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</si>
  <si>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</si>
  <si>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</si>
  <si>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</si>
  <si>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</si>
  <si>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</si>
  <si>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</si>
  <si>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</si>
  <si>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</si>
  <si>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</si>
  <si>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</si>
  <si>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</si>
  <si>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</si>
  <si>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</si>
  <si>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</si>
  <si>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</si>
  <si>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</si>
  <si>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</si>
  <si>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</si>
  <si>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</si>
  <si>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</si>
  <si>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</si>
  <si>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</si>
  <si>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</si>
  <si>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</si>
  <si>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</si>
  <si>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</si>
  <si>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</si>
  <si>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</si>
  <si>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</si>
  <si>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</si>
  <si>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</si>
  <si>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</si>
  <si>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</si>
  <si>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</si>
  <si>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</si>
  <si>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</si>
  <si>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</si>
  <si>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</si>
  <si>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</si>
  <si>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</si>
  <si>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</si>
  <si>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</si>
  <si>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</si>
  <si>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</si>
  <si>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</si>
  <si>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</si>
  <si>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</si>
  <si>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</si>
  <si>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</si>
  <si>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</si>
  <si>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</si>
  <si>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</si>
  <si>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</si>
  <si>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</si>
  <si>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</si>
  <si>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</si>
  <si>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</si>
  <si>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</si>
  <si>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</si>
  <si>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</si>
  <si>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</si>
  <si>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</si>
  <si>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</si>
  <si>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</si>
  <si>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</si>
  <si>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</si>
  <si>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</si>
  <si>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</si>
  <si>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</si>
  <si>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</si>
  <si>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</si>
  <si>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</si>
  <si>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</si>
  <si>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</si>
  <si>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</si>
  <si>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</si>
  <si>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</si>
  <si>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</si>
  <si>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</si>
  <si>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</si>
  <si>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</si>
  <si>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</si>
  <si>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</si>
  <si>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</si>
  <si>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</si>
  <si>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</si>
  <si>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</si>
  <si>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</si>
  <si>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</si>
  <si>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</si>
  <si>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</si>
  <si>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</si>
  <si>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</si>
  <si>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</si>
  <si>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</si>
  <si>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</si>
  <si>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</si>
  <si>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</si>
  <si>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</si>
  <si>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</si>
  <si>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</si>
  <si>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</si>
  <si>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</si>
  <si>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</si>
  <si>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</si>
  <si>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</si>
  <si>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</si>
  <si>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</si>
  <si>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</si>
  <si>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</si>
  <si>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</si>
  <si>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</si>
  <si>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</si>
  <si>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</si>
  <si>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</si>
  <si>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</si>
  <si>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</si>
  <si>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</si>
  <si>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</si>
  <si>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</si>
  <si>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</si>
  <si>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</si>
  <si>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</si>
  <si>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</si>
  <si>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</si>
  <si>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</si>
  <si>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</si>
  <si>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</si>
  <si>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</si>
  <si>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</si>
  <si>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</si>
  <si>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</si>
  <si>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</si>
  <si>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</si>
  <si>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</si>
  <si>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</si>
  <si>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</si>
  <si>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</si>
  <si>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</si>
  <si>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</si>
  <si>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</si>
  <si>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</si>
  <si>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</si>
  <si>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</si>
  <si>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</si>
  <si>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</si>
  <si>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</si>
  <si>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</si>
  <si>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</si>
  <si>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</si>
  <si>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</si>
  <si>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</si>
  <si>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</si>
  <si>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</si>
  <si>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</si>
  <si>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</si>
  <si>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</si>
  <si>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</si>
  <si>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</si>
  <si>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</si>
  <si>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</si>
  <si>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</si>
  <si>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</si>
  <si>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</si>
  <si>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</si>
  <si>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</si>
  <si>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</si>
  <si>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</si>
  <si>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</si>
  <si>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</si>
  <si>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</si>
  <si>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</si>
  <si>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</si>
  <si>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</si>
  <si>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</si>
  <si>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</si>
  <si>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</si>
  <si>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</si>
  <si>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</si>
  <si>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</si>
  <si>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</si>
  <si>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</si>
  <si>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</si>
  <si>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</si>
  <si>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</si>
  <si>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</si>
  <si>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</si>
  <si>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</si>
  <si>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</si>
  <si>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</si>
  <si>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</si>
  <si>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</si>
  <si>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</si>
  <si>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</si>
  <si>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</si>
  <si>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</si>
  <si>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</si>
  <si>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</si>
  <si>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</si>
  <si>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</si>
  <si>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</si>
  <si>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</si>
  <si>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</si>
  <si>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</si>
  <si>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</si>
  <si>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</si>
  <si>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</si>
  <si>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</si>
  <si>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</si>
  <si>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</si>
  <si>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</si>
  <si>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</si>
  <si>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</si>
  <si>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</si>
  <si>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</si>
  <si>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</si>
  <si>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</si>
  <si>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</si>
  <si>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</si>
  <si>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</si>
  <si>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</si>
  <si>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</si>
  <si>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</si>
  <si>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</si>
  <si>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</si>
  <si>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</si>
  <si>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</si>
  <si>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</si>
  <si>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</si>
  <si>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</si>
  <si>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</si>
  <si>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</si>
  <si>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</si>
  <si>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</si>
  <si>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</si>
  <si>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</si>
  <si>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</si>
  <si>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</si>
  <si>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</si>
  <si>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</si>
  <si>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</si>
  <si>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</si>
  <si>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</si>
  <si>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</si>
  <si>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</si>
  <si>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</si>
  <si>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</si>
  <si>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</si>
  <si>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</si>
  <si>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</si>
  <si>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</si>
  <si>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</si>
  <si>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</si>
  <si>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</si>
  <si>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</si>
  <si>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</si>
  <si>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</si>
  <si>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</si>
  <si>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</si>
  <si>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</si>
  <si>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</si>
  <si>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</si>
  <si>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</si>
  <si>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</si>
  <si>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</si>
  <si>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</si>
  <si>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</si>
  <si>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</si>
  <si>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</si>
  <si>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</si>
  <si>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</si>
  <si>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</si>
  <si>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</si>
  <si>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</si>
  <si>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</si>
  <si>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</si>
  <si>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</si>
  <si>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</si>
  <si>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</si>
  <si>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</si>
  <si>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</si>
  <si>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</si>
  <si>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</si>
  <si>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</si>
  <si>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</si>
  <si>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</si>
  <si>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</si>
  <si>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</si>
  <si>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</si>
  <si>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</si>
  <si>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</si>
  <si>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</si>
  <si>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</si>
  <si>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</si>
  <si>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</si>
  <si>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</si>
  <si>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</si>
  <si>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</si>
  <si>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</si>
  <si>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</si>
  <si>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</si>
  <si>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</si>
  <si>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</si>
  <si>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</si>
  <si>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</si>
  <si>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</si>
  <si>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</si>
  <si>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</si>
  <si>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</si>
  <si>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</si>
  <si>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</si>
  <si>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</si>
  <si>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</si>
  <si>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</si>
  <si>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</si>
  <si>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</si>
  <si>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</si>
  <si>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</si>
  <si>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</si>
  <si>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</si>
  <si>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</si>
  <si>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</si>
  <si>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</si>
  <si>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</si>
  <si>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</si>
  <si>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</si>
  <si>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</si>
  <si>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</si>
  <si>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</si>
  <si>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</si>
  <si>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</si>
  <si>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</si>
  <si>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</si>
  <si>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</si>
  <si>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</si>
  <si>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</si>
  <si>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</si>
  <si>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</si>
  <si>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</si>
  <si>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</si>
  <si>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</si>
  <si>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</si>
  <si>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</si>
  <si>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</si>
  <si>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</si>
  <si>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</si>
  <si>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</si>
  <si>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</si>
  <si>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</si>
  <si>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</si>
  <si>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</si>
  <si>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</si>
  <si>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</si>
  <si>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</si>
  <si>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</si>
  <si>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</si>
  <si>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</si>
  <si>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</si>
  <si>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</si>
  <si>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</si>
  <si>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</si>
  <si>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</si>
  <si>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</si>
  <si>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</si>
  <si>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</si>
  <si>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</si>
  <si>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</si>
  <si>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</si>
  <si>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</si>
  <si>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</si>
  <si>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</si>
  <si>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</si>
  <si>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</si>
  <si>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</si>
  <si>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</si>
  <si>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</si>
  <si>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</si>
  <si>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</si>
  <si>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</si>
  <si>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</si>
  <si>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</si>
  <si>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</si>
  <si>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</si>
  <si>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</si>
  <si>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</si>
  <si>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</si>
  <si>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</si>
  <si>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</si>
  <si>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</si>
  <si>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</si>
  <si>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</si>
  <si>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</si>
  <si>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</si>
  <si>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</si>
  <si>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</si>
  <si>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</si>
  <si>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</si>
  <si>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</si>
  <si>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</si>
  <si>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</si>
  <si>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</si>
  <si>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</si>
  <si>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</si>
  <si>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</si>
  <si>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</si>
  <si>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</si>
  <si>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</si>
  <si>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</si>
  <si>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</si>
  <si>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</si>
  <si>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</si>
  <si>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</si>
  <si>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</si>
  <si>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</si>
  <si>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</si>
  <si>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</si>
  <si>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</si>
  <si>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</si>
  <si>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</si>
  <si>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</si>
  <si>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</si>
  <si>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</si>
  <si>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</si>
  <si>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</si>
  <si>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</si>
  <si>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</si>
  <si>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</si>
  <si>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</si>
  <si>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</si>
  <si>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</si>
  <si>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</si>
  <si>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</si>
  <si>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</si>
  <si>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</si>
  <si>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</si>
  <si>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</si>
  <si>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</si>
  <si>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</si>
  <si>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</si>
  <si>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</si>
  <si>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</si>
  <si>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</si>
  <si>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</si>
  <si>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</si>
  <si>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</si>
  <si>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</si>
  <si>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</si>
  <si>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</si>
  <si>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</si>
  <si>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</si>
  <si>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</si>
  <si>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</si>
  <si>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</si>
  <si>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</si>
  <si>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</si>
  <si>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</si>
  <si>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</si>
  <si>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</si>
  <si>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</si>
  <si>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</si>
  <si>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</si>
  <si>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</si>
  <si>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</si>
  <si>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</si>
  <si>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</si>
  <si>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</si>
  <si>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</si>
  <si>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</si>
  <si>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</si>
  <si>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</si>
  <si>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</si>
  <si>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</si>
  <si>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</si>
  <si>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</si>
  <si>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</si>
  <si>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</si>
  <si>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</si>
  <si>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</si>
  <si>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</si>
  <si>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</si>
  <si>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</si>
  <si>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</si>
  <si>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</si>
  <si>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</si>
  <si>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</si>
  <si>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</si>
  <si>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</si>
  <si>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</si>
  <si>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</si>
  <si>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</si>
  <si>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</si>
  <si>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</si>
  <si>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</si>
  <si>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</si>
  <si>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</si>
  <si>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</si>
  <si>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</si>
  <si>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</si>
  <si>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</si>
  <si>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</si>
  <si>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</si>
  <si>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</si>
  <si>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</si>
  <si>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</si>
  <si>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</si>
  <si>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</si>
  <si>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</si>
  <si>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</si>
  <si>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</si>
  <si>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</si>
  <si>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</si>
  <si>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</si>
  <si>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</si>
  <si>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</si>
  <si>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</si>
  <si>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</si>
  <si>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</si>
  <si>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</si>
  <si>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</si>
  <si>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</si>
  <si>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</si>
  <si>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</si>
  <si>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</si>
  <si>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</si>
  <si>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</si>
  <si>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</si>
  <si>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</si>
  <si>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</si>
  <si>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</si>
  <si>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</si>
  <si>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</si>
  <si>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</si>
  <si>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</si>
  <si>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</si>
  <si>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</si>
  <si>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</si>
  <si>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</si>
  <si>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</si>
  <si>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</si>
  <si>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</si>
  <si>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</si>
  <si>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</si>
  <si>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</si>
  <si>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</si>
  <si>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</si>
  <si>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</si>
  <si>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</si>
  <si>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</si>
  <si>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</si>
  <si>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</si>
  <si>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</si>
  <si>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</si>
  <si>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</si>
  <si>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</si>
  <si>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</si>
  <si>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</si>
  <si>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</si>
  <si>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</si>
  <si>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</si>
  <si>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</si>
  <si>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</si>
  <si>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</si>
  <si>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</si>
  <si>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</si>
  <si>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</si>
  <si>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</si>
  <si>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</si>
  <si>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</si>
  <si>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</si>
  <si>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</si>
  <si>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</si>
  <si>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</si>
  <si>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</si>
  <si>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</si>
  <si>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</si>
  <si>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</si>
  <si>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</si>
  <si>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</si>
  <si>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</si>
  <si>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</si>
  <si>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</si>
  <si>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</si>
  <si>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</si>
  <si>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</si>
  <si>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</si>
  <si>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</si>
  <si>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</si>
  <si>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</si>
  <si>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</si>
  <si>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</si>
  <si>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</si>
  <si>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</si>
  <si>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</si>
  <si>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</si>
  <si>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</si>
  <si>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</si>
  <si>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</si>
  <si>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</si>
  <si>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</si>
  <si>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</si>
  <si>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</si>
  <si>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</si>
  <si>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</si>
  <si>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</si>
  <si>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</si>
  <si>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</si>
  <si>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</si>
  <si>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</si>
  <si>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</si>
  <si>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</si>
  <si>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</si>
  <si>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</si>
  <si>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</si>
  <si>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</si>
  <si>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</si>
  <si>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</si>
  <si>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</si>
  <si>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</si>
  <si>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</si>
  <si>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</si>
  <si>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</si>
  <si>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</si>
  <si>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</si>
  <si>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</si>
  <si>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</si>
  <si>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</si>
  <si>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</si>
  <si>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</si>
  <si>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</si>
  <si>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</si>
  <si>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</si>
  <si>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</si>
  <si>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</si>
  <si>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</si>
  <si>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</si>
  <si>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</si>
  <si>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</si>
  <si>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</si>
  <si>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</si>
  <si>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</si>
  <si>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</si>
  <si>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</si>
  <si>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</si>
  <si>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</si>
  <si>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</si>
  <si>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</si>
  <si>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</si>
  <si>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</si>
  <si>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</si>
  <si>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</si>
  <si>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</si>
  <si>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</si>
  <si>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</si>
  <si>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</si>
  <si>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</si>
  <si>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</si>
  <si>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</si>
  <si>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</si>
  <si>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</si>
  <si>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</si>
  <si>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</si>
  <si>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</si>
  <si>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</si>
  <si>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</si>
  <si>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</si>
  <si>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</si>
  <si>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</si>
  <si>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</si>
  <si>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</si>
  <si>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</si>
  <si>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</si>
  <si>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</si>
  <si>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</si>
  <si>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</si>
  <si>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</si>
  <si>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</si>
  <si>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</si>
  <si>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</si>
  <si>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</si>
  <si>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</si>
  <si>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</si>
  <si>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</si>
  <si>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</si>
  <si>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</si>
  <si>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</si>
  <si>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</si>
  <si>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</si>
  <si>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</si>
  <si>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</si>
  <si>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</si>
  <si>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</si>
  <si>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</si>
  <si>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</si>
  <si>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</si>
  <si>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</si>
  <si>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</si>
  <si>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</si>
  <si>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</si>
  <si>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</si>
  <si>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</si>
  <si>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</si>
  <si>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</si>
  <si>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</si>
  <si>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</si>
  <si>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</si>
  <si>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</si>
  <si>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</si>
  <si>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</si>
  <si>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</si>
  <si>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</si>
  <si>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</si>
  <si>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</si>
  <si>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</si>
  <si>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</si>
  <si>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</si>
  <si>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</si>
  <si>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</si>
  <si>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</si>
  <si>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</si>
  <si>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</si>
  <si>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</si>
  <si>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</si>
  <si>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</si>
  <si>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</si>
  <si>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</si>
  <si>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</si>
  <si>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</si>
  <si>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</si>
  <si>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</si>
  <si>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</si>
  <si>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</si>
  <si>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</si>
  <si>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</si>
  <si>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</si>
  <si>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</si>
  <si>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</si>
  <si>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</si>
  <si>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</si>
  <si>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</si>
  <si>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</si>
  <si>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</si>
  <si>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</si>
  <si>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</si>
  <si>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</si>
  <si>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</si>
  <si>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</si>
  <si>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</si>
  <si>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</si>
  <si>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</si>
  <si>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</si>
  <si>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</si>
  <si>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</si>
  <si>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</si>
  <si>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</si>
  <si>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</si>
  <si>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</si>
  <si>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</si>
  <si>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</si>
  <si>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</si>
  <si>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</si>
  <si>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</si>
  <si>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</si>
  <si>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</si>
  <si>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</si>
  <si>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</si>
  <si>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</si>
  <si>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</si>
  <si>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</si>
  <si>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</si>
  <si>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</si>
  <si>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</si>
  <si>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</si>
  <si>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</si>
  <si>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</si>
  <si>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</si>
  <si>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</si>
  <si>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</si>
  <si>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</si>
  <si>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</si>
  <si>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</si>
  <si>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</si>
  <si>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</si>
  <si>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</si>
  <si>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</si>
  <si>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</si>
  <si>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</si>
  <si>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</si>
  <si>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</si>
  <si>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</si>
  <si>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</si>
  <si>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</si>
  <si>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</si>
  <si>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</si>
  <si>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</si>
  <si>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</si>
  <si>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</si>
  <si>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</si>
  <si>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</si>
  <si>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</si>
  <si>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</si>
  <si>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</si>
  <si>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</si>
  <si>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</si>
  <si>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</si>
  <si>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</si>
  <si>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</si>
  <si>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</si>
  <si>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</si>
  <si>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</si>
  <si>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</si>
  <si>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</si>
  <si>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</si>
  <si>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</si>
  <si>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</si>
  <si>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</si>
  <si>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</si>
  <si>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</si>
  <si>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</si>
  <si>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</si>
  <si>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</si>
  <si>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</si>
  <si>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</si>
  <si>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</si>
  <si>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</si>
  <si>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</si>
  <si>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</si>
  <si>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</si>
  <si>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</si>
  <si>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</si>
  <si>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</si>
  <si>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</si>
  <si>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</si>
  <si>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</si>
  <si>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</si>
  <si>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</si>
  <si>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</si>
  <si>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</si>
  <si>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</si>
  <si>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</si>
  <si>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</si>
  <si>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</si>
  <si>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</si>
  <si>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</si>
  <si>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</si>
  <si>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</si>
  <si>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</si>
  <si>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</si>
  <si>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</si>
  <si>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</si>
  <si>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</si>
  <si>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</si>
  <si>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</si>
  <si>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</si>
  <si>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</si>
  <si>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</si>
  <si>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</si>
  <si>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</si>
  <si>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</si>
  <si>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</si>
  <si>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</si>
  <si>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</si>
  <si>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</si>
  <si>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</si>
  <si>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</si>
  <si>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</si>
  <si>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</si>
  <si>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</si>
  <si>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</si>
  <si>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</si>
  <si>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</si>
  <si>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</si>
  <si>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</si>
  <si>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</si>
  <si>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</si>
  <si>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</si>
  <si>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</si>
  <si>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</si>
  <si>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</si>
  <si>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</si>
  <si>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</si>
  <si>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</si>
  <si>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</si>
  <si>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</si>
  <si>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</si>
  <si>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</si>
  <si>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</si>
  <si>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</si>
  <si>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</si>
  <si>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</si>
  <si>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</si>
  <si>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</si>
  <si>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</si>
  <si>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</si>
  <si>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</si>
  <si>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</si>
  <si>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</si>
  <si>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</si>
  <si>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</si>
  <si>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</si>
  <si>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</si>
  <si>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</si>
  <si>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</si>
  <si>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</si>
  <si>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</si>
  <si>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</si>
  <si>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</si>
  <si>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</si>
  <si>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</si>
  <si>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</si>
  <si>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</si>
  <si>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</si>
  <si>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</si>
  <si>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</si>
  <si>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</si>
  <si>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</si>
  <si>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</si>
  <si>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</si>
  <si>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</si>
  <si>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</si>
  <si>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</si>
  <si>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</si>
  <si>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</si>
  <si>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</si>
  <si>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</si>
  <si>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</si>
  <si>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</si>
  <si>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</si>
  <si>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</si>
  <si>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</si>
  <si>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</si>
  <si>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</si>
  <si>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</si>
  <si>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</si>
  <si>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</si>
  <si>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</si>
  <si>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</si>
  <si>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</si>
  <si>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</si>
  <si>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</si>
  <si>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</si>
  <si>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</si>
  <si>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</si>
  <si>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</si>
  <si>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</si>
  <si>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</si>
  <si>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</si>
  <si>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</si>
  <si>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</si>
  <si>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</si>
  <si>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</si>
  <si>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</si>
  <si>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</si>
  <si>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</si>
  <si>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</si>
  <si>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</si>
  <si>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</si>
  <si>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</si>
  <si>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</si>
  <si>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</si>
  <si>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</si>
  <si>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</si>
  <si>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</si>
  <si>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</si>
  <si>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</si>
  <si>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</si>
  <si>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</si>
  <si>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</si>
  <si>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</si>
  <si>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</si>
  <si>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</si>
  <si>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</si>
  <si>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</si>
  <si>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</si>
  <si>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</si>
  <si>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</si>
  <si>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</si>
  <si>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</si>
  <si>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</si>
  <si>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</si>
  <si>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</si>
  <si>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</si>
  <si>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</si>
  <si>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</si>
  <si>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</si>
  <si>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</si>
  <si>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</si>
  <si>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</si>
  <si>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</si>
  <si>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</si>
  <si>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</si>
  <si>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</si>
  <si>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</si>
  <si>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</si>
  <si>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</si>
  <si>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</si>
  <si>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</si>
  <si>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</si>
  <si>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</si>
  <si>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</si>
  <si>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</si>
  <si>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</si>
  <si>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</si>
  <si>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</si>
  <si>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</si>
  <si>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</si>
  <si>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</si>
  <si>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</si>
  <si>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</si>
  <si>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</si>
  <si>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</si>
  <si>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</si>
  <si>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</si>
  <si>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</si>
  <si>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</si>
  <si>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</si>
  <si>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</si>
  <si>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</si>
  <si>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</si>
  <si>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</si>
  <si>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</si>
  <si>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</si>
  <si>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</si>
  <si>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</si>
  <si>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</si>
  <si>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</si>
  <si>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</si>
  <si>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</si>
  <si>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</si>
  <si>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</si>
  <si>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</si>
  <si>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</si>
  <si>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</si>
  <si>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</si>
  <si>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</si>
  <si>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</si>
  <si>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</si>
  <si>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</si>
  <si>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</si>
  <si>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</si>
  <si>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</si>
  <si>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</si>
  <si>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</si>
  <si>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</si>
  <si>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</si>
  <si>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</si>
  <si>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</si>
  <si>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</si>
  <si>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</si>
  <si>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</si>
  <si>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</si>
  <si>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</si>
  <si>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</si>
  <si>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</si>
  <si>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</si>
  <si>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</si>
  <si>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</si>
  <si>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</si>
  <si>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</si>
  <si>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</si>
  <si>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</si>
  <si>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</si>
  <si>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</si>
  <si>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</si>
  <si>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</si>
  <si>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</si>
  <si>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</si>
  <si>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</si>
  <si>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</si>
  <si>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</si>
  <si>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</si>
  <si>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</si>
  <si>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</si>
  <si>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</si>
  <si>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</si>
  <si>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</si>
  <si>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</si>
  <si>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</si>
  <si>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</si>
  <si>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</si>
  <si>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</si>
  <si>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</si>
  <si>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</si>
  <si>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</si>
  <si>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</si>
  <si>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</si>
  <si>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</si>
  <si>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</si>
  <si>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</si>
  <si>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</si>
  <si>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</si>
  <si>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</si>
  <si>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</si>
  <si>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</si>
  <si>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</si>
  <si>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</si>
  <si>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</si>
  <si>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</si>
  <si>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</si>
  <si>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</si>
  <si>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</si>
  <si>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</si>
  <si>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</si>
  <si>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</si>
  <si>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</si>
  <si>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</si>
  <si>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</si>
  <si>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</si>
  <si>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</si>
  <si>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</si>
  <si>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</si>
  <si>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</si>
  <si>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</si>
  <si>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</si>
  <si>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</si>
  <si>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</si>
  <si>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</si>
  <si>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</si>
  <si>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</si>
  <si>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</si>
  <si>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</si>
  <si>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</si>
  <si>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</si>
  <si>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</si>
  <si>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</si>
  <si>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</si>
  <si>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</si>
  <si>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</si>
  <si>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</si>
  <si>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</si>
  <si>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</si>
  <si>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</si>
  <si>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</si>
  <si>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</si>
  <si>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</si>
  <si>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</si>
  <si>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</si>
  <si>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</si>
  <si>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</si>
  <si>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</si>
  <si>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</si>
  <si>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</si>
  <si>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</si>
  <si>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</si>
  <si>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</si>
  <si>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</si>
  <si>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</si>
  <si>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</si>
  <si>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</si>
  <si>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</si>
  <si>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</si>
  <si>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</si>
  <si>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</si>
  <si>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</si>
  <si>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</si>
  <si>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</si>
  <si>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</si>
  <si>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</si>
  <si>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</si>
  <si>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</si>
  <si>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</si>
  <si>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</si>
  <si>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</si>
  <si>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</si>
  <si>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</si>
  <si>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</si>
  <si>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</si>
  <si>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</si>
  <si>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</si>
  <si>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</si>
  <si>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</si>
  <si>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</si>
  <si>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</si>
  <si>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</si>
  <si>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</si>
  <si>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</si>
  <si>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</si>
  <si>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</si>
  <si>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</si>
  <si>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</si>
  <si>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</si>
  <si>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</si>
  <si>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</si>
  <si>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</si>
  <si>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</si>
  <si>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</si>
  <si>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</si>
  <si>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</si>
  <si>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</si>
  <si>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</si>
  <si>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</si>
  <si>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</si>
  <si>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</si>
  <si>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</si>
  <si>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</si>
  <si>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</si>
  <si>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</si>
  <si>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</si>
  <si>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</si>
  <si>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</si>
  <si>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</si>
  <si>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</si>
  <si>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</si>
  <si>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</si>
  <si>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</si>
  <si>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</si>
  <si>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</si>
  <si>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</si>
  <si>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</si>
  <si>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</si>
  <si>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</si>
  <si>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</si>
  <si>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</si>
  <si>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</si>
  <si>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</si>
  <si>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</si>
  <si>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</si>
  <si>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</si>
  <si>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</si>
  <si>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</si>
  <si>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</si>
  <si>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</si>
  <si>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</si>
  <si>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</si>
  <si>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</si>
  <si>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</si>
  <si>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</si>
  <si>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</si>
  <si>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</si>
  <si>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</si>
  <si>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</si>
  <si>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</si>
  <si>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</si>
  <si>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</si>
  <si>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</si>
  <si>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</si>
  <si>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</si>
  <si>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</si>
  <si>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</si>
  <si>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</si>
  <si>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</si>
  <si>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</si>
  <si>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</si>
  <si>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</si>
  <si>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</si>
  <si>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</si>
  <si>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</si>
  <si>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</si>
  <si>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</si>
  <si>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</si>
  <si>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</si>
  <si>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</si>
  <si>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</si>
  <si>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</si>
  <si>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</si>
  <si>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</si>
  <si>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</si>
  <si>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</si>
  <si>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</si>
  <si>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</si>
  <si>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</si>
  <si>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</si>
  <si>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</si>
  <si>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</si>
  <si>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</si>
  <si>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</si>
  <si>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</si>
  <si>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</si>
  <si>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</si>
  <si>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</si>
  <si>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</si>
  <si>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</si>
  <si>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</si>
  <si>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</si>
  <si>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</si>
  <si>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</si>
  <si>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</si>
  <si>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</si>
  <si>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</si>
  <si>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</si>
  <si>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</si>
  <si>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</si>
  <si>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</si>
  <si>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</si>
  <si>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</si>
  <si>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</si>
  <si>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</si>
  <si>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</si>
  <si>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</si>
  <si>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</si>
  <si>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</si>
  <si>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</si>
  <si>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</si>
  <si>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</si>
  <si>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</si>
  <si>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</si>
  <si>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</si>
  <si>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</si>
  <si>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</si>
  <si>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</si>
  <si>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</si>
  <si>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</si>
  <si>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</si>
  <si>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</si>
  <si>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</si>
  <si>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</si>
  <si>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</si>
  <si>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</si>
  <si>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</si>
  <si>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</si>
  <si>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</si>
  <si>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</si>
  <si>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</si>
  <si>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</si>
  <si>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</si>
  <si>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</si>
  <si>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</si>
  <si>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</si>
  <si>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</si>
  <si>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</si>
  <si>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</si>
  <si>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</si>
  <si>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</si>
  <si>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</si>
  <si>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</si>
  <si>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</si>
  <si>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</si>
  <si>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</si>
  <si>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</si>
  <si>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</si>
  <si>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</si>
  <si>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</si>
  <si>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</si>
  <si>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</si>
  <si>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</si>
  <si>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</si>
  <si>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</si>
  <si>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</si>
  <si>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</si>
  <si>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</si>
  <si>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</si>
  <si>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</si>
  <si>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</si>
  <si>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</si>
  <si>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</si>
  <si>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</si>
  <si>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</si>
  <si>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</si>
  <si>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</si>
  <si>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</si>
  <si>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</si>
  <si>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</si>
  <si>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</si>
  <si>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</si>
  <si>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</si>
  <si>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</si>
  <si>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</si>
  <si>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</si>
  <si>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</si>
  <si>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</si>
  <si>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</si>
  <si>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</si>
  <si>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</si>
  <si>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</si>
  <si>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</si>
  <si>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</si>
  <si>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</si>
  <si>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</si>
  <si>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</si>
  <si>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</si>
  <si>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</si>
  <si>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</si>
  <si>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</si>
  <si>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</si>
  <si>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</si>
  <si>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</si>
  <si>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</si>
  <si>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</si>
  <si>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</si>
  <si>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</si>
  <si>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</si>
  <si>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</si>
  <si>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</si>
  <si>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</si>
  <si>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</si>
  <si>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</si>
  <si>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</si>
  <si>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</si>
  <si>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</si>
  <si>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</si>
  <si>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</si>
  <si>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</si>
  <si>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</si>
  <si>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</si>
  <si>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</si>
  <si>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</si>
  <si>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</si>
  <si>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</si>
  <si>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</si>
  <si>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</si>
  <si>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</si>
  <si>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</si>
  <si>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</si>
  <si>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</si>
  <si>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</si>
  <si>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</si>
  <si>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</si>
  <si>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</si>
  <si>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</si>
  <si>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</si>
  <si>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</si>
  <si>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</si>
  <si>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</si>
  <si>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</si>
  <si>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</si>
  <si>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</si>
  <si>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</si>
  <si>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</si>
  <si>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</si>
  <si>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</si>
  <si>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</si>
  <si>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</si>
  <si>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</si>
  <si>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</si>
  <si>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</si>
  <si>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</si>
  <si>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</si>
  <si>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</si>
  <si>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</si>
  <si>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</si>
  <si>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</si>
  <si>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</si>
  <si>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</si>
  <si>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</si>
  <si>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</si>
  <si>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</si>
  <si>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</si>
  <si>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</si>
  <si>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</si>
  <si>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</si>
  <si>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</si>
  <si>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</si>
  <si>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</si>
  <si>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</si>
  <si>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</si>
  <si>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</si>
  <si>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</si>
  <si>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</si>
  <si>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</si>
  <si>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</si>
  <si>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</si>
  <si>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</si>
  <si>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</si>
  <si>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</si>
  <si>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</si>
  <si>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</si>
  <si>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</si>
  <si>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</si>
  <si>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</si>
  <si>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</si>
  <si>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</si>
  <si>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</si>
  <si>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</si>
  <si>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</si>
  <si>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</si>
  <si>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</si>
  <si>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</si>
  <si>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</si>
  <si>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</si>
  <si>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</si>
  <si>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</si>
  <si>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</si>
  <si>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</si>
  <si>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</si>
  <si>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</si>
  <si>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</si>
  <si>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</si>
  <si>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</si>
  <si>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</si>
  <si>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</si>
  <si>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</si>
  <si>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</si>
  <si>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</si>
  <si>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</si>
  <si>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</si>
  <si>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</si>
  <si>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</si>
  <si>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</si>
  <si>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</si>
  <si>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</si>
  <si>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</si>
  <si>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</si>
  <si>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</si>
  <si>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</si>
  <si>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</si>
  <si>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</si>
  <si>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</si>
  <si>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</si>
  <si>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</si>
  <si>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</si>
  <si>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</si>
  <si>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</si>
  <si>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</si>
  <si>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</si>
  <si>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</si>
  <si>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</si>
  <si>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</si>
  <si>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</si>
  <si>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</si>
  <si>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</si>
  <si>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</si>
  <si>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</si>
  <si>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</si>
  <si>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</si>
  <si>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</si>
  <si>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</si>
  <si>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</si>
  <si>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</si>
  <si>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</si>
  <si>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</si>
  <si>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</si>
  <si>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</si>
  <si>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</si>
  <si>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</si>
  <si>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</si>
  <si>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</si>
  <si>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</si>
  <si>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</si>
  <si>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</si>
  <si>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</si>
  <si>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</si>
  <si>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</si>
  <si>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</si>
  <si>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</si>
  <si>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</si>
  <si>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</si>
  <si>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</si>
  <si>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</si>
  <si>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</si>
  <si>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</si>
  <si>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</si>
  <si>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</si>
  <si>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</si>
  <si>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</si>
  <si>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</si>
  <si>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</si>
  <si>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</si>
  <si>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</si>
  <si>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</si>
  <si>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</si>
  <si>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</si>
  <si>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</si>
  <si>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</si>
  <si>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</si>
  <si>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</si>
  <si>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</si>
  <si>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</si>
  <si>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</si>
  <si>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</si>
  <si>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</si>
  <si>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</si>
  <si>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</si>
  <si>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</si>
  <si>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</si>
  <si>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</si>
  <si>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</si>
  <si>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</si>
  <si>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</si>
  <si>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</si>
  <si>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</si>
  <si>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</si>
  <si>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</si>
  <si>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</si>
  <si>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</si>
  <si>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</si>
  <si>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</si>
  <si>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</si>
  <si>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</si>
  <si>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</si>
  <si>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</si>
  <si>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</si>
  <si>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</si>
  <si>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</si>
  <si>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</si>
  <si>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</si>
  <si>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</si>
  <si>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</si>
  <si>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</si>
  <si>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</si>
  <si>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</si>
  <si>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</si>
  <si>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</si>
  <si>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</si>
  <si>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</si>
  <si>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</si>
  <si>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</si>
  <si>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</si>
  <si>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</si>
  <si>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</si>
  <si>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</si>
  <si>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</si>
  <si>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</si>
  <si>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</si>
  <si>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</si>
  <si>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</si>
  <si>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</si>
  <si>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</si>
  <si>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</si>
  <si>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</si>
  <si>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</si>
  <si>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</si>
  <si>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</si>
  <si>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</si>
  <si>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</si>
  <si>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</si>
  <si>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</si>
  <si>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</si>
  <si>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</si>
  <si>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</si>
  <si>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</si>
  <si>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</si>
  <si>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</si>
  <si>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</si>
  <si>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</si>
  <si>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</si>
  <si>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</si>
  <si>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</si>
  <si>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</si>
  <si>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</si>
  <si>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</si>
  <si>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</si>
  <si>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</si>
  <si>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</si>
  <si>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</si>
  <si>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</si>
  <si>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</si>
  <si>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</si>
  <si>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</si>
  <si>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</si>
  <si>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</si>
  <si>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</si>
  <si>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</si>
  <si>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</si>
  <si>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</si>
  <si>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</si>
  <si>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</si>
  <si>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</si>
  <si>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</si>
  <si>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</si>
  <si>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</si>
  <si>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</si>
  <si>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</si>
  <si>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</si>
  <si>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</si>
  <si>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</si>
  <si>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</si>
  <si>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</si>
  <si>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</si>
  <si>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</si>
  <si>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</si>
  <si>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</si>
  <si>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</si>
  <si>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</si>
  <si>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</si>
  <si>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</si>
  <si>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</si>
  <si>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</si>
  <si>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</si>
  <si>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</si>
  <si>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</si>
  <si>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</si>
  <si>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</si>
  <si>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</si>
  <si>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</si>
  <si>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</si>
  <si>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</si>
  <si>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</si>
  <si>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</si>
  <si>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</si>
  <si>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</si>
  <si>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</si>
  <si>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</si>
  <si>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</si>
  <si>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</si>
  <si>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</si>
  <si>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</si>
  <si>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</si>
  <si>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</si>
  <si>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</si>
  <si>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</si>
  <si>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</si>
  <si>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</si>
  <si>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</si>
  <si>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</si>
  <si>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</si>
  <si>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</si>
  <si>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</si>
  <si>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</si>
  <si>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</si>
  <si>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</si>
  <si>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</si>
  <si>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</si>
  <si>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</si>
  <si>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</si>
  <si>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</si>
  <si>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</si>
  <si>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</si>
  <si>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</si>
  <si>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</si>
  <si>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</si>
  <si>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</si>
  <si>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</si>
  <si>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</si>
  <si>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</si>
  <si>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</si>
  <si>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</si>
  <si>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</si>
  <si>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</si>
  <si>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</si>
  <si>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</si>
  <si>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</si>
  <si>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</si>
  <si>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</si>
  <si>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</si>
  <si>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</si>
  <si>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</si>
  <si>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</si>
  <si>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</si>
  <si>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</si>
  <si>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</si>
  <si>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</si>
  <si>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</si>
  <si>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</si>
  <si>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</si>
  <si>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</si>
  <si>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</si>
  <si>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</si>
  <si>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</si>
  <si>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</si>
  <si>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</si>
  <si>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</si>
  <si>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</si>
  <si>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</si>
  <si>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</si>
  <si>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</si>
  <si>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</si>
  <si>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</si>
  <si>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</si>
  <si>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</si>
  <si>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</si>
  <si>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</si>
  <si>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</si>
  <si>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</si>
  <si>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</si>
  <si>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</si>
  <si>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</si>
  <si>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</si>
  <si>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</si>
  <si>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</si>
  <si>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</si>
  <si>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</si>
  <si>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</si>
  <si>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</si>
  <si>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</si>
  <si>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</si>
  <si>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</si>
  <si>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</si>
  <si>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</si>
  <si>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</si>
  <si>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</si>
  <si>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</si>
  <si>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</si>
  <si>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</si>
  <si>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</si>
  <si>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</si>
  <si>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</si>
  <si>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</si>
  <si>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</si>
  <si>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</si>
  <si>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</si>
  <si>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</si>
  <si>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</si>
  <si>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</si>
  <si>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</si>
  <si>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</si>
  <si>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</si>
  <si>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</si>
  <si>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</si>
  <si>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</si>
  <si>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</si>
  <si>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</si>
  <si>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</si>
  <si>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</si>
  <si>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</si>
  <si>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</si>
  <si>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</si>
  <si>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</si>
  <si>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</si>
  <si>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</si>
  <si>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</si>
  <si>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</si>
  <si>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</si>
  <si>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</si>
  <si>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</si>
  <si>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</si>
  <si>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</si>
  <si>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</si>
  <si>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</si>
  <si>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</si>
  <si>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</si>
  <si>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</si>
  <si>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</si>
  <si>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</si>
  <si>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</si>
  <si>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</si>
  <si>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</si>
  <si>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</si>
  <si>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</si>
  <si>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</si>
  <si>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</si>
  <si>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</si>
  <si>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</si>
  <si>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</si>
  <si>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</si>
  <si>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</si>
  <si>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</si>
  <si>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</si>
  <si>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</si>
  <si>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</si>
  <si>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</si>
  <si>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</si>
  <si>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</si>
  <si>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</si>
  <si>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</si>
  <si>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</si>
  <si>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</si>
  <si>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</si>
  <si>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</si>
  <si>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</si>
  <si>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</si>
  <si>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</si>
  <si>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</si>
  <si>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</si>
  <si>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</si>
  <si>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</si>
  <si>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</si>
  <si>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</si>
  <si>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</si>
  <si>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</si>
  <si>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</si>
  <si>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</si>
  <si>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</si>
  <si>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</si>
  <si>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</si>
  <si>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</si>
  <si>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</si>
  <si>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</si>
  <si>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</si>
  <si>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</si>
  <si>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</si>
  <si>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</si>
  <si>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</si>
  <si>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</si>
  <si>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</si>
  <si>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</si>
  <si>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</si>
  <si>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</si>
  <si>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</si>
  <si>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</si>
  <si>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</si>
  <si>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</si>
  <si>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</si>
  <si>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</si>
  <si>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</si>
  <si>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</si>
  <si>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</si>
  <si>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</si>
  <si>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</si>
  <si>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</si>
  <si>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</si>
  <si>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</si>
  <si>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</si>
  <si>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</si>
  <si>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</si>
  <si>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</si>
  <si>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</si>
  <si>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</si>
  <si>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</si>
  <si>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</si>
  <si>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</si>
  <si>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</si>
  <si>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</si>
  <si>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</si>
  <si>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</si>
  <si>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</si>
  <si>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</si>
  <si>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</si>
  <si>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</si>
  <si>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</si>
  <si>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</si>
  <si>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</si>
  <si>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</si>
  <si>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</si>
  <si>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</si>
  <si>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</si>
  <si>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</si>
  <si>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</si>
  <si>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</si>
  <si>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</si>
  <si>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</si>
  <si>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</si>
  <si>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</si>
  <si>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</si>
  <si>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</si>
  <si>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</si>
  <si>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</si>
  <si>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</si>
  <si>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</si>
  <si>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</si>
  <si>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</si>
  <si>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</si>
  <si>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</si>
  <si>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</si>
  <si>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</si>
  <si>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</si>
  <si>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</si>
  <si>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</si>
  <si>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</si>
  <si>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</si>
  <si>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</si>
  <si>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</si>
  <si>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</si>
  <si>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</si>
  <si>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</si>
  <si>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</si>
  <si>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</si>
  <si>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</si>
  <si>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</si>
  <si>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</si>
  <si>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</si>
  <si>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</si>
  <si>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</si>
  <si>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</si>
  <si>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</si>
  <si>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</si>
  <si>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</si>
  <si>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</si>
  <si>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</si>
  <si>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</si>
  <si>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</si>
  <si>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</si>
  <si>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</si>
  <si>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</si>
  <si>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</si>
  <si>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</si>
  <si>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</si>
  <si>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</si>
  <si>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</si>
  <si>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</si>
  <si>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</si>
  <si>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</si>
  <si>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</si>
  <si>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</si>
  <si>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</si>
  <si>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</si>
  <si>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</si>
  <si>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</si>
  <si>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</si>
  <si>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</si>
  <si>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</si>
  <si>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</si>
  <si>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</si>
  <si>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</si>
  <si>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</si>
  <si>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</si>
  <si>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</si>
  <si>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</si>
  <si>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</si>
  <si>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</si>
  <si>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</si>
  <si>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</si>
  <si>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</si>
  <si>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</si>
  <si>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</si>
  <si>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</si>
  <si>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</si>
  <si>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</si>
  <si>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</si>
  <si>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</si>
  <si>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</si>
  <si>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</si>
  <si>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</si>
  <si>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</si>
  <si>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</si>
  <si>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</si>
  <si>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</si>
  <si>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</si>
  <si>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</si>
  <si>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</si>
  <si>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</si>
  <si>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</si>
  <si>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</si>
  <si>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</si>
  <si>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</si>
  <si>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</si>
  <si>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</si>
  <si>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</si>
  <si>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</si>
  <si>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</si>
  <si>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</si>
  <si>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</si>
  <si>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</si>
  <si>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</si>
  <si>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</si>
  <si>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</si>
  <si>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</si>
  <si>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</si>
  <si>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</si>
  <si>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</si>
  <si>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</si>
  <si>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</si>
  <si>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</si>
  <si>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</si>
  <si>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</si>
  <si>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</si>
  <si>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</si>
  <si>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</si>
  <si>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</si>
  <si>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</si>
  <si>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</si>
  <si>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</si>
  <si>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</si>
  <si>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</si>
  <si>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</si>
  <si>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</si>
  <si>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</si>
  <si>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</si>
  <si>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</si>
  <si>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</si>
  <si>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</si>
  <si>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</si>
  <si>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</si>
  <si>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</si>
  <si>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</si>
  <si>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</si>
  <si>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</si>
  <si>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</si>
  <si>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</si>
  <si>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</si>
  <si>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</si>
  <si>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</si>
  <si>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</si>
  <si>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</si>
  <si>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</si>
  <si>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</si>
  <si>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</si>
  <si>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</si>
  <si>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</si>
  <si>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</si>
  <si>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</si>
  <si>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</si>
  <si>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</si>
  <si>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</si>
  <si>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</si>
  <si>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</si>
  <si>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</si>
  <si>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</si>
  <si>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</si>
  <si>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</si>
  <si>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</si>
  <si>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</si>
  <si>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</si>
  <si>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</si>
  <si>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</si>
  <si>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</si>
  <si>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</si>
  <si>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</si>
  <si>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</si>
  <si>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</si>
  <si>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</si>
  <si>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</si>
  <si>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</si>
  <si>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</si>
  <si>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</si>
  <si>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</si>
  <si>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</si>
  <si>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</si>
  <si>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</si>
  <si>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</si>
  <si>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</si>
  <si>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</si>
  <si>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</si>
  <si>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</si>
  <si>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</si>
  <si>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</si>
  <si>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</si>
  <si>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</si>
  <si>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</si>
  <si>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</si>
  <si>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</si>
  <si>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</si>
  <si>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</si>
  <si>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</si>
  <si>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</si>
  <si>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</si>
  <si>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</si>
  <si>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</si>
  <si>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</si>
  <si>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</si>
  <si>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</si>
  <si>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</si>
  <si>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</si>
  <si>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</si>
  <si>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</si>
  <si>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</si>
  <si>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</si>
  <si>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</si>
  <si>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</si>
  <si>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</si>
  <si>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</si>
  <si>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</si>
  <si>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</si>
  <si>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</si>
  <si>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</si>
  <si>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</si>
  <si>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</si>
  <si>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</si>
  <si>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</si>
  <si>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</si>
  <si>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</si>
  <si>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</si>
  <si>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</si>
  <si>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</si>
  <si>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</si>
  <si>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</si>
  <si>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</si>
  <si>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</si>
  <si>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</si>
  <si>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</si>
  <si>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</si>
  <si>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</si>
  <si>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</si>
  <si>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</si>
  <si>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</si>
  <si>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</si>
  <si>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</si>
  <si>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</si>
  <si>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</si>
  <si>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</si>
  <si>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</si>
  <si>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</si>
  <si>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</si>
  <si>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</si>
  <si>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</si>
  <si>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</si>
  <si>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</si>
  <si>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</si>
  <si>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</si>
  <si>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</si>
  <si>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</si>
  <si>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</si>
  <si>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</si>
  <si>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</si>
  <si>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</si>
  <si>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</si>
  <si>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</si>
  <si>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</si>
  <si>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</si>
  <si>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</si>
  <si>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</si>
  <si>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</si>
  <si>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</si>
  <si>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</si>
  <si>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</si>
  <si>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</si>
  <si>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</si>
  <si>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</si>
  <si>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</si>
  <si>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</si>
  <si>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</si>
  <si>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</si>
  <si>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</si>
  <si>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</si>
  <si>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</si>
  <si>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</si>
  <si>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</si>
  <si>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</si>
  <si>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</si>
  <si>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</si>
  <si>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</si>
  <si>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</si>
  <si>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</si>
  <si>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</si>
  <si>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</si>
  <si>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</si>
  <si>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</si>
  <si>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</si>
  <si>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</si>
  <si>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</si>
  <si>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</si>
  <si>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</si>
  <si>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</si>
  <si>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</si>
  <si>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</si>
  <si>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</si>
  <si>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</si>
  <si>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</si>
  <si>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</si>
  <si>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</si>
  <si>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</si>
  <si>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</si>
  <si>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</si>
  <si>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</si>
  <si>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</si>
  <si>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</si>
  <si>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</si>
  <si>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</si>
  <si>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</si>
  <si>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</si>
  <si>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</si>
  <si>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</si>
  <si>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</si>
  <si>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</si>
  <si>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</si>
  <si>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</si>
  <si>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</si>
  <si>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</si>
  <si>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</si>
  <si>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</si>
  <si>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</si>
  <si>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</si>
  <si>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</si>
  <si>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</si>
  <si>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</si>
  <si>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</si>
  <si>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</si>
  <si>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</si>
  <si>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</si>
  <si>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</si>
  <si>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</si>
  <si>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</si>
  <si>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</si>
  <si>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</si>
  <si>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</si>
  <si>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</si>
  <si>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</si>
  <si>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</si>
  <si>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</si>
  <si>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</si>
  <si>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</si>
  <si>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</si>
  <si>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</si>
  <si>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</si>
  <si>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</si>
  <si>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</si>
  <si>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</si>
  <si>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</si>
  <si>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</si>
  <si>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</si>
  <si>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</si>
  <si>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</si>
  <si>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</si>
  <si>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</si>
  <si>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</si>
  <si>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</si>
  <si>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</si>
  <si>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</si>
  <si>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</si>
  <si>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</si>
  <si>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</si>
  <si>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</si>
  <si>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</si>
  <si>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</si>
  <si>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</si>
  <si>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</si>
  <si>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</si>
  <si>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</si>
  <si>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</si>
  <si>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</si>
  <si>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</si>
  <si>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</si>
  <si>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</si>
  <si>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</si>
  <si>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</si>
  <si>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</si>
  <si>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</si>
  <si>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</si>
  <si>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</si>
  <si>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</si>
  <si>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</si>
  <si>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</si>
  <si>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</si>
  <si>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</si>
  <si>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</si>
  <si>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</si>
  <si>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</si>
  <si>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</si>
  <si>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</si>
  <si>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</si>
  <si>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</si>
  <si>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</si>
  <si>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</si>
  <si>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</si>
  <si>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</si>
  <si>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</si>
  <si>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</si>
  <si>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</si>
  <si>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</si>
  <si>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</si>
  <si>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</si>
  <si>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</si>
  <si>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</si>
  <si>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</si>
  <si>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</si>
  <si>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</si>
  <si>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</si>
  <si>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</si>
  <si>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</si>
  <si>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</si>
  <si>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</si>
  <si>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</si>
  <si>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</si>
  <si>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</si>
  <si>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</si>
  <si>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</si>
  <si>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</si>
  <si>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</si>
  <si>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</si>
  <si>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</si>
  <si>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</si>
  <si>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</si>
  <si>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</si>
  <si>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</si>
  <si>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</si>
  <si>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</si>
  <si>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</si>
  <si>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</si>
  <si>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</si>
  <si>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</si>
  <si>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</si>
  <si>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</si>
  <si>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</si>
  <si>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</si>
  <si>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</si>
  <si>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</si>
  <si>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</si>
  <si>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</si>
  <si>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</si>
  <si>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</si>
  <si>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</si>
  <si>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</si>
  <si>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</si>
  <si>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</si>
  <si>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</si>
  <si>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</si>
  <si>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</si>
  <si>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</si>
  <si>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</si>
  <si>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</si>
  <si>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</si>
  <si>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</si>
  <si>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</si>
  <si>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</si>
  <si>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</si>
  <si>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</si>
  <si>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</si>
  <si>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</si>
  <si>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</si>
  <si>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</si>
  <si>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</si>
  <si>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</si>
  <si>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</si>
  <si>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</si>
  <si>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</si>
  <si>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</si>
  <si>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</si>
  <si>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</si>
  <si>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</si>
  <si>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</si>
  <si>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</si>
  <si>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</si>
  <si>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</si>
  <si>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</si>
  <si>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</si>
  <si>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</si>
  <si>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</si>
  <si>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</si>
  <si>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</si>
  <si>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</si>
  <si>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</si>
  <si>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</si>
  <si>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</si>
  <si>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</si>
  <si>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</si>
  <si>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</si>
  <si>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</si>
  <si>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</si>
  <si>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</si>
  <si>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</si>
  <si>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</si>
  <si>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</si>
  <si>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</si>
  <si>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</si>
  <si>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</si>
  <si>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</si>
  <si>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</si>
  <si>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</si>
  <si>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</si>
  <si>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</si>
  <si>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</si>
  <si>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</si>
  <si>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</si>
  <si>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</si>
  <si>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</si>
  <si>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</si>
  <si>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</si>
  <si>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</si>
  <si>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</si>
  <si>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</si>
  <si>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</si>
  <si>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</si>
  <si>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</si>
  <si>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</si>
  <si>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</si>
  <si>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</si>
  <si>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</si>
  <si>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</si>
  <si>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</si>
  <si>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</si>
  <si>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</si>
  <si>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</si>
  <si>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</si>
  <si>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</si>
  <si>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</si>
  <si>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</si>
  <si>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</si>
  <si>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</si>
  <si>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</si>
  <si>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</si>
  <si>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</si>
  <si>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</si>
  <si>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</si>
  <si>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</si>
  <si>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</si>
  <si>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</si>
  <si>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</si>
  <si>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</si>
  <si>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</si>
  <si>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</si>
  <si>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</si>
  <si>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</si>
  <si>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</si>
  <si>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</si>
  <si>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</si>
  <si>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</si>
  <si>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</si>
  <si>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</si>
  <si>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</si>
  <si>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</si>
  <si>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</si>
  <si>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</si>
  <si>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</si>
  <si>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</si>
  <si>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</si>
  <si>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</si>
  <si>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</si>
  <si>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</si>
  <si>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</si>
  <si>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</si>
  <si>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</si>
  <si>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</si>
  <si>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</si>
  <si>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</si>
  <si>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</si>
  <si>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</si>
  <si>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</si>
  <si>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</si>
  <si>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</si>
  <si>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</si>
  <si>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</si>
  <si>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</si>
  <si>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</si>
  <si>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</si>
  <si>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</si>
  <si>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</si>
  <si>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</si>
  <si>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</si>
  <si>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</si>
  <si>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</si>
  <si>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</si>
  <si>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</si>
  <si>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</si>
  <si>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</si>
  <si>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</si>
  <si>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</si>
  <si>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</si>
  <si>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</si>
  <si>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</si>
  <si>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</si>
  <si>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</si>
  <si>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</si>
  <si>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</si>
  <si>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</si>
  <si>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</si>
  <si>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</si>
  <si>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</si>
  <si>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</si>
  <si>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</si>
  <si>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</si>
  <si>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</si>
  <si>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</si>
  <si>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</si>
  <si>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</si>
  <si>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</si>
  <si>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</si>
  <si>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</si>
  <si>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</si>
  <si>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</si>
  <si>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</si>
  <si>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</si>
  <si>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</si>
  <si>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</si>
  <si>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</si>
  <si>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</si>
  <si>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</si>
  <si>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</si>
  <si>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</si>
  <si>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</si>
  <si>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</si>
  <si>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</si>
  <si>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</si>
  <si>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</si>
  <si>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</si>
  <si>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</si>
  <si>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</si>
  <si>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</si>
  <si>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</si>
  <si>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</si>
  <si>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</si>
  <si>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</si>
  <si>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</si>
  <si>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</si>
  <si>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</si>
  <si>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</si>
  <si>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</si>
  <si>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</si>
  <si>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</si>
  <si>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</si>
  <si>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</si>
  <si>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</si>
  <si>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</si>
  <si>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</si>
  <si>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</si>
  <si>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</si>
  <si>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</si>
  <si>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</si>
  <si>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</si>
  <si>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</si>
  <si>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</si>
  <si>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</si>
  <si>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</si>
  <si>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</si>
  <si>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</si>
  <si>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</si>
  <si>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</si>
  <si>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</si>
  <si>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</si>
  <si>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</si>
  <si>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</si>
  <si>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</si>
  <si>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</si>
  <si>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</si>
  <si>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</si>
  <si>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</si>
  <si>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</si>
  <si>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</si>
  <si>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</si>
  <si>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</si>
  <si>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</si>
  <si>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</si>
  <si>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</si>
  <si>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</si>
  <si>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</si>
  <si>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</si>
  <si>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</si>
  <si>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</si>
  <si>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</si>
  <si>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</si>
  <si>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</si>
  <si>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</si>
  <si>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</si>
  <si>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</si>
  <si>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</si>
  <si>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</si>
  <si>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</si>
  <si>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</si>
  <si>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</si>
  <si>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</si>
  <si>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</si>
  <si>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</si>
  <si>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</si>
  <si>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</si>
  <si>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</si>
  <si>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</si>
  <si>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</si>
  <si>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</si>
  <si>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</si>
  <si>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</si>
  <si>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</si>
  <si>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</si>
  <si>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</si>
  <si>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</si>
  <si>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</si>
  <si>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</si>
  <si>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</si>
  <si>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</si>
  <si>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</si>
  <si>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</si>
  <si>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</si>
  <si>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</si>
  <si>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</si>
  <si>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</si>
  <si>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</si>
  <si>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</si>
  <si>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</si>
  <si>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</si>
  <si>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</si>
  <si>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</si>
  <si>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</si>
  <si>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</si>
  <si>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</si>
  <si>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</si>
  <si>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</si>
  <si>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</si>
  <si>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</si>
  <si>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</si>
  <si>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</si>
  <si>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</si>
  <si>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</si>
  <si>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</si>
  <si>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</si>
  <si>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</si>
  <si>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</si>
  <si>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</si>
  <si>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</si>
  <si>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</si>
  <si>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</si>
  <si>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</si>
  <si>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</si>
  <si>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</si>
  <si>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</si>
  <si>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</si>
  <si>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</si>
  <si>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</si>
  <si>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</si>
  <si>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</si>
  <si>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</si>
  <si>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</si>
  <si>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</si>
  <si>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</si>
  <si>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</si>
  <si>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</si>
  <si>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</si>
  <si>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</si>
  <si>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</si>
  <si>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</si>
  <si>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</si>
  <si>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</si>
  <si>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</si>
  <si>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</si>
  <si>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</si>
  <si>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</si>
  <si>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</si>
  <si>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</si>
  <si>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</si>
  <si>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</si>
  <si>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</si>
  <si>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</si>
  <si>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</si>
  <si>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</si>
  <si>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</si>
  <si>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</si>
  <si>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</si>
  <si>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</si>
  <si>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</si>
  <si>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</si>
  <si>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</si>
  <si>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</si>
  <si>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</si>
  <si>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</si>
  <si>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</si>
  <si>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</si>
  <si>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</si>
  <si>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</si>
  <si>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</si>
  <si>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</si>
  <si>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</si>
  <si>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</si>
  <si>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</si>
  <si>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</si>
  <si>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</si>
  <si>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</si>
  <si>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</si>
  <si>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</si>
  <si>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</si>
  <si>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</si>
  <si>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</si>
  <si>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</si>
  <si>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</si>
  <si>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</si>
  <si>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</si>
  <si>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</si>
  <si>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</si>
  <si>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</si>
  <si>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</si>
  <si>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</si>
  <si>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</si>
  <si>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</si>
  <si>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</si>
  <si>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</si>
  <si>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</si>
  <si>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</si>
  <si>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</si>
  <si>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</si>
  <si>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</si>
  <si>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</si>
  <si>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</si>
  <si>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</si>
  <si>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</si>
  <si>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</si>
  <si>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</si>
  <si>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</si>
  <si>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</si>
  <si>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</si>
  <si>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</si>
  <si>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</si>
  <si>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</si>
  <si>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</si>
  <si>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</si>
  <si>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</si>
  <si>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</si>
  <si>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</si>
  <si>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</si>
  <si>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</si>
  <si>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</si>
  <si>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</si>
  <si>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</si>
  <si>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</si>
  <si>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</si>
  <si>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</si>
  <si>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</si>
  <si>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</si>
  <si>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</si>
  <si>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</si>
  <si>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</si>
  <si>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</si>
  <si>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</si>
  <si>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</si>
  <si>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</si>
  <si>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</si>
  <si>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</si>
  <si>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</si>
  <si>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</si>
  <si>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</si>
  <si>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</si>
  <si>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</si>
  <si>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</si>
  <si>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</si>
  <si>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</si>
  <si>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</si>
  <si>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</si>
  <si>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</si>
  <si>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</si>
  <si>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</si>
  <si>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</si>
  <si>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</si>
  <si>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</si>
  <si>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</si>
  <si>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</si>
  <si>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</si>
  <si>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</si>
  <si>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</si>
  <si>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</si>
  <si>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</si>
  <si>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</si>
  <si>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</si>
  <si>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</si>
  <si>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</si>
  <si>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</si>
  <si>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</si>
  <si>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</si>
  <si>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</si>
  <si>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</si>
  <si>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</si>
  <si>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</si>
  <si>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</si>
  <si>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</si>
  <si>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</si>
  <si>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</si>
  <si>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</si>
  <si>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</si>
  <si>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</si>
  <si>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</si>
  <si>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</si>
  <si>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</si>
  <si>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</si>
  <si>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</si>
  <si>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</si>
  <si>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</si>
  <si>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</si>
  <si>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</si>
  <si>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</si>
  <si>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</si>
  <si>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</si>
  <si>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</si>
  <si>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</si>
  <si>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</si>
  <si>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</si>
  <si>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</si>
  <si>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</si>
  <si>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</si>
  <si>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</si>
  <si>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</si>
  <si>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</si>
  <si>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</si>
  <si>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</si>
  <si>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</si>
  <si>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</si>
  <si>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</si>
  <si>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</si>
  <si>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</si>
  <si>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</si>
  <si>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</si>
  <si>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</si>
  <si>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</si>
  <si>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</si>
  <si>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</si>
  <si>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</si>
  <si>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</si>
  <si>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</si>
  <si>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</si>
  <si>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</si>
  <si>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</si>
  <si>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</si>
  <si>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</si>
  <si>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</si>
  <si>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</si>
  <si>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</si>
  <si>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</si>
  <si>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</si>
  <si>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</si>
  <si>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</si>
  <si>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</si>
  <si>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</si>
  <si>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</si>
  <si>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</si>
  <si>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</si>
  <si>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</si>
  <si>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</si>
  <si>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</si>
  <si>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</si>
  <si>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</si>
  <si>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</si>
  <si>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</si>
  <si>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</si>
  <si>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</si>
  <si>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</si>
  <si>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</si>
  <si>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</si>
  <si>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</si>
  <si>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</si>
  <si>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</si>
  <si>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</si>
  <si>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</si>
  <si>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</si>
  <si>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</si>
  <si>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</si>
  <si>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</si>
  <si>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</si>
  <si>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</si>
  <si>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</si>
  <si>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</si>
  <si>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</si>
  <si>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</si>
  <si>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</si>
  <si>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</si>
  <si>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</si>
  <si>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</si>
  <si>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</si>
  <si>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</si>
  <si>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</si>
  <si>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</si>
  <si>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</si>
  <si>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</si>
  <si>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</si>
  <si>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</si>
  <si>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</si>
  <si>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</si>
  <si>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</si>
  <si>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</si>
  <si>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</si>
  <si>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</si>
  <si>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</si>
  <si>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</si>
  <si>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</si>
  <si>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</si>
  <si>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</si>
  <si>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</si>
  <si>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</si>
  <si>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</si>
  <si>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</si>
  <si>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</si>
  <si>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</si>
  <si>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</si>
  <si>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</si>
  <si>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</si>
  <si>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</si>
  <si>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</si>
  <si>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</si>
  <si>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</si>
  <si>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</si>
  <si>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</si>
  <si>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</si>
  <si>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</si>
  <si>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</si>
  <si>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</si>
  <si>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</si>
  <si>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</si>
  <si>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</si>
  <si>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</si>
  <si>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</si>
  <si>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</si>
  <si>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</si>
  <si>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</si>
  <si>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</si>
  <si>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</si>
  <si>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</si>
  <si>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</si>
  <si>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</si>
  <si>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</si>
  <si>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</si>
  <si>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</si>
  <si>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</si>
  <si>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</si>
  <si>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</si>
  <si>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</si>
  <si>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</si>
  <si>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</si>
  <si>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</si>
  <si>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</si>
  <si>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</si>
  <si>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</si>
  <si>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</si>
  <si>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</si>
  <si>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</si>
  <si>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</si>
  <si>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</si>
  <si>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</si>
  <si>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</si>
  <si>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</si>
  <si>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</si>
  <si>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</si>
  <si>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</si>
  <si>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</si>
  <si>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</si>
  <si>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</si>
  <si>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</si>
  <si>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</si>
  <si>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</si>
  <si>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</si>
  <si>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</si>
  <si>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</si>
  <si>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</si>
  <si>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</si>
  <si>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</si>
  <si>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</si>
  <si>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</si>
  <si>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</si>
  <si>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</si>
  <si>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</si>
  <si>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</si>
  <si>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</si>
  <si>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</si>
  <si>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</si>
  <si>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</si>
  <si>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</si>
  <si>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</si>
  <si>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</si>
  <si>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</si>
  <si>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</si>
  <si>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</si>
  <si>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</si>
  <si>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</si>
  <si>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</si>
  <si>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</si>
  <si>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</si>
  <si>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</si>
  <si>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</si>
  <si>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</si>
  <si>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</si>
  <si>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</si>
  <si>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</si>
  <si>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</si>
  <si>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</si>
  <si>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</si>
  <si>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</si>
  <si>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</si>
  <si>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</si>
  <si>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</si>
  <si>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</si>
  <si>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</si>
  <si>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</si>
  <si>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</si>
  <si>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</si>
  <si>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</si>
  <si>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</si>
  <si>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</si>
  <si>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</si>
  <si>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</si>
  <si>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</si>
  <si>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</si>
  <si>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</si>
  <si>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</si>
  <si>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</si>
  <si>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</si>
  <si>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</si>
  <si>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</si>
  <si>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</si>
  <si>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</si>
  <si>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</si>
  <si>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</si>
  <si>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</si>
  <si>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</si>
  <si>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</si>
  <si>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</si>
  <si>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</si>
  <si>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</si>
  <si>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</si>
  <si>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</si>
  <si>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</si>
  <si>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</si>
  <si>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</si>
  <si>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</si>
  <si>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</si>
  <si>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</si>
  <si>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</si>
  <si>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</si>
  <si>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</si>
  <si>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</si>
  <si>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</si>
  <si>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</si>
  <si>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</si>
  <si>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</si>
  <si>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</si>
  <si>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</si>
  <si>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</si>
  <si>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</si>
  <si>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</si>
  <si>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</si>
  <si>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</si>
  <si>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</si>
  <si>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</si>
  <si>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</si>
  <si>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</si>
  <si>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</si>
  <si>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</si>
  <si>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</si>
  <si>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</si>
  <si>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</si>
  <si>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</si>
  <si>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</si>
  <si>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</si>
  <si>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</si>
  <si>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</si>
  <si>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</si>
  <si>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</si>
  <si>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</si>
  <si>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</si>
  <si>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</si>
  <si>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</si>
  <si>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</si>
  <si>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</si>
  <si>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</si>
  <si>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</si>
  <si>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</si>
  <si>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</si>
  <si>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</si>
  <si>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</si>
  <si>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</si>
  <si>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</si>
  <si>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</si>
  <si>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</si>
  <si>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</si>
  <si>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</si>
  <si>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</si>
  <si>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</si>
  <si>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</si>
  <si>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</si>
  <si>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</si>
  <si>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</si>
  <si>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</si>
  <si>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</si>
  <si>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</si>
  <si>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</si>
  <si>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</si>
  <si>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</si>
  <si>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</si>
  <si>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</si>
  <si>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</si>
  <si>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</si>
  <si>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</si>
  <si>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</si>
  <si>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</si>
  <si>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</si>
  <si>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</si>
  <si>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</si>
  <si>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</si>
  <si>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</si>
  <si>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</si>
  <si>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</si>
  <si>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</si>
  <si>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</si>
  <si>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</si>
  <si>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</si>
  <si>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</si>
  <si>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</si>
  <si>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</si>
  <si>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</si>
  <si>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</si>
  <si>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</si>
  <si>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</si>
  <si>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</si>
  <si>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</si>
  <si>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</si>
  <si>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</si>
  <si>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</si>
  <si>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</si>
  <si>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</si>
  <si>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</si>
  <si>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</si>
  <si>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</si>
  <si>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</si>
  <si>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</si>
  <si>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</si>
  <si>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</si>
  <si>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</si>
  <si>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</si>
  <si>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</si>
  <si>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</si>
  <si>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</si>
  <si>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</si>
  <si>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</si>
  <si>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</si>
  <si>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</si>
  <si>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</si>
  <si>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</si>
  <si>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</si>
  <si>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</si>
  <si>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</si>
  <si>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</si>
  <si>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</si>
  <si>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</si>
  <si>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</si>
  <si>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</si>
  <si>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</si>
  <si>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</si>
  <si>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</si>
  <si>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</si>
  <si>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</si>
  <si>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</si>
  <si>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</si>
  <si>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</si>
  <si>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</si>
  <si>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</si>
  <si>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</si>
  <si>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</si>
  <si>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</si>
  <si>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</si>
  <si>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</si>
  <si>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</si>
  <si>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</si>
  <si>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</si>
  <si>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</si>
  <si>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</si>
  <si>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</si>
  <si>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</si>
  <si>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</si>
  <si>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</si>
  <si>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</si>
  <si>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</si>
  <si>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</si>
  <si>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</si>
  <si>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</si>
  <si>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</si>
  <si>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</si>
  <si>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</si>
  <si>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</si>
  <si>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</si>
  <si>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</si>
  <si>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</si>
  <si>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</si>
  <si>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</si>
  <si>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</si>
  <si>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</si>
  <si>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</si>
  <si>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</si>
  <si>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</si>
  <si>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</si>
  <si>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</si>
  <si>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</si>
  <si>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</si>
  <si>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</si>
  <si>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</si>
  <si>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</si>
  <si>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</si>
  <si>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</si>
  <si>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</si>
  <si>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</si>
  <si>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</si>
  <si>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</si>
  <si>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</si>
  <si>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</si>
  <si>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</si>
  <si>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</si>
  <si>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</si>
  <si>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</si>
  <si>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</si>
  <si>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</si>
  <si>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</si>
  <si>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</si>
  <si>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</si>
  <si>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</si>
  <si>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</si>
  <si>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</si>
  <si>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</si>
  <si>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</si>
  <si>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</si>
  <si>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</si>
  <si>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</si>
  <si>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</si>
  <si>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</si>
  <si>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</si>
  <si>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</si>
  <si>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</si>
  <si>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</si>
  <si>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</si>
  <si>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</si>
  <si>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</si>
  <si>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</si>
  <si>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</si>
  <si>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</si>
  <si>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</si>
  <si>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</si>
  <si>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</si>
  <si>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</si>
  <si>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</si>
  <si>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</si>
  <si>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</si>
  <si>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</si>
  <si>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</si>
  <si>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</si>
  <si>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</si>
  <si>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</si>
  <si>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</si>
  <si>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</si>
  <si>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</si>
  <si>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</si>
  <si>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</si>
  <si>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</si>
  <si>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</si>
  <si>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</si>
  <si>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</si>
  <si>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</si>
  <si>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</si>
  <si>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</si>
  <si>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</si>
  <si>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</si>
  <si>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</si>
  <si>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</si>
  <si>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</si>
  <si>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</si>
  <si>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</si>
  <si>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</si>
  <si>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</si>
  <si>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</si>
  <si>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</si>
  <si>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</si>
  <si>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</si>
  <si>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</si>
  <si>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</si>
  <si>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</si>
  <si>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</si>
  <si>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</si>
  <si>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</si>
  <si>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</si>
  <si>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</si>
  <si>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</si>
  <si>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</si>
  <si>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</si>
  <si>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</si>
  <si>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</si>
  <si>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</si>
  <si>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</si>
  <si>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</si>
  <si>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</si>
  <si>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</si>
  <si>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</si>
  <si>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</si>
  <si>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</si>
  <si>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</si>
  <si>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</si>
  <si>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</si>
  <si>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</si>
  <si>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</si>
  <si>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</si>
  <si>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</si>
  <si>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</si>
  <si>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</si>
  <si>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</si>
  <si>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</si>
  <si>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</si>
  <si>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</si>
  <si>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</si>
  <si>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</si>
  <si>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</si>
  <si>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</si>
  <si>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</si>
  <si>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</si>
  <si>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</si>
  <si>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</si>
  <si>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</si>
  <si>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</si>
  <si>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</si>
  <si>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</si>
  <si>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</si>
  <si>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</si>
  <si>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</si>
  <si>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</si>
  <si>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</si>
  <si>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</si>
  <si>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</si>
  <si>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</si>
  <si>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</si>
  <si>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</si>
  <si>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</si>
  <si>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</si>
  <si>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</si>
  <si>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</si>
  <si>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</si>
  <si>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</si>
  <si>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</si>
  <si>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</si>
  <si>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</si>
  <si>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</si>
  <si>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</si>
  <si>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</si>
  <si>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</si>
  <si>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</si>
  <si>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</si>
  <si>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</si>
  <si>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</si>
  <si>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</si>
  <si>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</si>
  <si>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</si>
  <si>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</si>
  <si>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</si>
  <si>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</si>
  <si>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</si>
  <si>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</si>
  <si>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</si>
  <si>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</si>
  <si>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</si>
  <si>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</si>
  <si>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</si>
  <si>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</si>
  <si>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</si>
  <si>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</si>
  <si>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</si>
  <si>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</si>
  <si>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</si>
  <si>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</si>
  <si>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</si>
  <si>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</si>
  <si>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</si>
  <si>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</si>
  <si>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</si>
  <si>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</si>
  <si>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</si>
  <si>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</si>
  <si>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</si>
  <si>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</si>
  <si>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</si>
  <si>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</si>
  <si>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</si>
  <si>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</si>
  <si>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</si>
  <si>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</si>
  <si>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</si>
  <si>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</si>
  <si>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</si>
  <si>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</si>
  <si>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</si>
  <si>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</si>
  <si>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</si>
  <si>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</si>
  <si>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</si>
  <si>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</si>
  <si>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</si>
  <si>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</si>
  <si>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</si>
  <si>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</si>
  <si>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</si>
  <si>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</si>
  <si>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</si>
  <si>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</si>
  <si>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</si>
  <si>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</si>
  <si>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</si>
  <si>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</si>
  <si>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</si>
  <si>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</si>
  <si>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</si>
  <si>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</si>
  <si>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</si>
  <si>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</si>
  <si>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</si>
  <si>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</si>
  <si>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</si>
  <si>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</si>
  <si>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</si>
  <si>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</si>
  <si>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</si>
  <si>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</si>
  <si>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</si>
  <si>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</si>
  <si>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</si>
  <si>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</si>
  <si>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</si>
  <si>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</si>
  <si>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</si>
  <si>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</si>
  <si>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</si>
  <si>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</si>
  <si>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</si>
  <si>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</si>
  <si>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</si>
  <si>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</si>
  <si>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</si>
  <si>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</si>
  <si>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</si>
  <si>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</si>
  <si>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</si>
  <si>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</si>
  <si>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</si>
  <si>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</si>
  <si>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</si>
  <si>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</si>
  <si>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</si>
  <si>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</si>
  <si>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</si>
  <si>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</si>
  <si>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</si>
  <si>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</si>
  <si>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</si>
  <si>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</si>
  <si>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</si>
  <si>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</si>
  <si>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</si>
  <si>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</si>
  <si>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</si>
  <si>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</si>
  <si>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</si>
  <si>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</si>
  <si>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</si>
  <si>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</si>
  <si>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</si>
  <si>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</si>
  <si>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</si>
  <si>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</si>
  <si>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</si>
  <si>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</si>
  <si>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</si>
  <si>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</si>
  <si>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</si>
  <si>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</si>
  <si>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</si>
  <si>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</si>
  <si>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</si>
  <si>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</si>
  <si>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</si>
  <si>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</si>
  <si>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</si>
  <si>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</si>
  <si>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</si>
  <si>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</si>
  <si>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</si>
  <si>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</si>
  <si>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</si>
  <si>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</si>
  <si>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</si>
  <si>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</si>
  <si>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</si>
  <si>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</si>
  <si>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</si>
  <si>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</si>
  <si>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</si>
  <si>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</si>
  <si>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</si>
  <si>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</si>
  <si>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</si>
  <si>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</si>
  <si>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</si>
  <si>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</si>
  <si>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</si>
  <si>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</si>
  <si>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</si>
  <si>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</si>
  <si>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</si>
  <si>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</si>
  <si>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</si>
  <si>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</si>
  <si>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</si>
  <si>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</si>
  <si>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</si>
  <si>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</si>
  <si>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</si>
  <si>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</si>
  <si>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</si>
  <si>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</si>
  <si>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</si>
  <si>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</si>
  <si>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</si>
  <si>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</si>
  <si>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</si>
  <si>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</si>
  <si>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</si>
  <si>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</si>
  <si>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</si>
  <si>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</si>
  <si>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</si>
  <si>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</si>
  <si>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</si>
  <si>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</si>
  <si>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</si>
  <si>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</si>
  <si>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</si>
  <si>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</si>
  <si>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</si>
  <si>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</si>
  <si>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</si>
  <si>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</si>
  <si>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</si>
  <si>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</si>
  <si>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</si>
  <si>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</si>
  <si>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</si>
  <si>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</si>
  <si>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</si>
  <si>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</si>
  <si>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</si>
  <si>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</si>
  <si>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</si>
  <si>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</si>
  <si>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</si>
  <si>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</si>
  <si>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</si>
  <si>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</si>
  <si>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</si>
  <si>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</si>
  <si>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</si>
  <si>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</si>
  <si>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</si>
  <si>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</si>
  <si>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</si>
  <si>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</si>
  <si>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</si>
  <si>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</si>
  <si>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</si>
  <si>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</si>
  <si>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</si>
  <si>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</si>
  <si>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</si>
  <si>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</si>
  <si>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</si>
  <si>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</si>
  <si>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</si>
  <si>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</si>
  <si>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</si>
  <si>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</si>
  <si>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</si>
  <si>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</si>
  <si>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</si>
  <si>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</si>
  <si>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</si>
  <si>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</si>
  <si>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</si>
  <si>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</si>
  <si>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</si>
  <si>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</si>
  <si>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</si>
  <si>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</si>
  <si>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</si>
  <si>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</si>
  <si>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</si>
  <si>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</si>
  <si>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</si>
  <si>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</si>
  <si>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</si>
  <si>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</si>
  <si>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</si>
  <si>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</si>
  <si>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</si>
  <si>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</si>
  <si>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</si>
  <si>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</si>
  <si>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</si>
  <si>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</si>
  <si>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</si>
  <si>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</si>
  <si>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</si>
  <si>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</si>
  <si>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</si>
  <si>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</si>
  <si>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</si>
  <si>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</si>
  <si>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</si>
  <si>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</si>
  <si>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</si>
  <si>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</si>
  <si>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</si>
  <si>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</si>
  <si>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</si>
  <si>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</si>
  <si>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</si>
  <si>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</si>
  <si>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</si>
  <si>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</si>
  <si>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</si>
  <si>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</si>
  <si>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</si>
  <si>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</si>
  <si>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</si>
  <si>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</si>
  <si>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</si>
  <si>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</si>
  <si>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</si>
  <si>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</si>
  <si>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</si>
  <si>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</si>
  <si>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</si>
  <si>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</si>
  <si>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</si>
  <si>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</si>
  <si>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</si>
  <si>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</si>
  <si>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</si>
  <si>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</si>
  <si>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</si>
  <si>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</si>
  <si>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</si>
  <si>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</si>
  <si>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</si>
  <si>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</si>
  <si>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</si>
  <si>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</si>
  <si>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</si>
  <si>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</si>
  <si>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</si>
  <si>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</si>
  <si>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</si>
  <si>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</si>
  <si>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</si>
  <si>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</si>
  <si>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</si>
  <si>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</si>
  <si>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</si>
  <si>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</si>
  <si>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</si>
  <si>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</si>
  <si>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</si>
  <si>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</si>
  <si>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</si>
  <si>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</si>
  <si>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</si>
  <si>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</si>
  <si>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</si>
  <si>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</si>
  <si>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</si>
  <si>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</si>
  <si>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</si>
  <si>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</si>
  <si>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</si>
  <si>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</si>
  <si>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</si>
  <si>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</si>
  <si>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</si>
  <si>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</si>
  <si>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</si>
  <si>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</si>
  <si>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</si>
  <si>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</si>
  <si>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</si>
  <si>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</si>
  <si>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</si>
  <si>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</si>
  <si>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</si>
  <si>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</si>
  <si>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</si>
  <si>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</si>
  <si>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</si>
  <si>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</si>
  <si>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</si>
  <si>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</si>
  <si>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</si>
  <si>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</si>
  <si>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</si>
  <si>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</si>
  <si>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</si>
  <si>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</si>
  <si>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</si>
  <si>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</si>
  <si>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</si>
  <si>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</si>
  <si>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</si>
  <si>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</si>
  <si>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</si>
  <si>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</si>
  <si>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</si>
  <si>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</si>
  <si>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</si>
  <si>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</si>
  <si>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</si>
  <si>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</si>
  <si>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</si>
  <si>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</si>
  <si>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</si>
  <si>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</si>
  <si>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</si>
  <si>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</si>
  <si>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</si>
  <si>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</si>
  <si>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</si>
  <si>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</si>
  <si>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</si>
  <si>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</si>
  <si>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</si>
  <si>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</si>
  <si>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</si>
  <si>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</si>
  <si>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</si>
  <si>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</si>
  <si>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</si>
  <si>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</si>
  <si>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</si>
  <si>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</si>
  <si>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</si>
  <si>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</si>
  <si>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</si>
  <si>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</si>
  <si>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</si>
  <si>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</si>
  <si>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</si>
  <si>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</si>
  <si>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</si>
  <si>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</si>
  <si>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</si>
  <si>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</si>
  <si>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</si>
  <si>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</si>
  <si>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</si>
  <si>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</si>
  <si>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</si>
  <si>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</si>
  <si>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</si>
  <si>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</si>
  <si>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</si>
  <si>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</si>
  <si>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</si>
  <si>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</si>
  <si>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</si>
  <si>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</si>
  <si>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</si>
  <si>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</si>
  <si>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</si>
  <si>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</si>
  <si>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</si>
  <si>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</si>
  <si>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</si>
  <si>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</si>
  <si>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</si>
  <si>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</si>
  <si>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</si>
  <si>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</si>
  <si>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</si>
  <si>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</si>
  <si>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</si>
  <si>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</si>
  <si>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</si>
  <si>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</si>
  <si>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</si>
  <si>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</si>
  <si>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</si>
  <si>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</si>
  <si>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</si>
  <si>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</si>
  <si>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</si>
  <si>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</si>
  <si>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</si>
  <si>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</si>
  <si>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</si>
  <si>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</si>
  <si>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</si>
  <si>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</si>
  <si>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</si>
  <si>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</si>
  <si>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</si>
  <si>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</si>
  <si>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</si>
  <si>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</si>
  <si>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</si>
  <si>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</si>
  <si>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</si>
  <si>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</si>
  <si>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</si>
  <si>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</si>
  <si>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</si>
  <si>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</si>
  <si>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</si>
  <si>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</si>
  <si>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</si>
  <si>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</si>
  <si>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</si>
  <si>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</si>
  <si>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</si>
  <si>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</si>
  <si>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</si>
  <si>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</si>
  <si>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</si>
  <si>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</si>
  <si>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</si>
  <si>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</si>
  <si>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</si>
  <si>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</si>
  <si>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</si>
  <si>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</si>
  <si>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</si>
  <si>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</si>
  <si>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</si>
  <si>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</si>
  <si>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</si>
  <si>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</si>
  <si>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</si>
  <si>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</si>
  <si>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</si>
  <si>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</si>
  <si>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</si>
  <si>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</si>
  <si>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</si>
  <si>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</si>
  <si>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</si>
  <si>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</si>
  <si>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</si>
  <si>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</si>
  <si>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</si>
  <si>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</si>
  <si>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</si>
  <si>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</si>
  <si>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</si>
  <si>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</si>
  <si>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</si>
  <si>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</si>
  <si>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</si>
  <si>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</si>
  <si>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</si>
  <si>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</si>
  <si>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</si>
  <si>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</si>
  <si>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</si>
  <si>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</si>
  <si>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</si>
  <si>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</si>
  <si>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</si>
  <si>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</si>
  <si>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</si>
  <si>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</si>
  <si>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</si>
  <si>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</si>
  <si>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</si>
  <si>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</si>
  <si>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</si>
  <si>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</si>
  <si>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</si>
  <si>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</si>
  <si>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</si>
  <si>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</si>
  <si>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</si>
  <si>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</si>
  <si>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</si>
  <si>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</si>
  <si>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</si>
  <si>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</si>
  <si>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</si>
  <si>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</si>
  <si>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</si>
  <si>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</si>
  <si>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</si>
  <si>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</si>
  <si>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</si>
  <si>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</si>
  <si>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</si>
  <si>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</si>
  <si>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</si>
  <si>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</si>
  <si>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</si>
  <si>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</si>
  <si>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</si>
  <si>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</si>
  <si>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</si>
  <si>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</si>
  <si>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</si>
  <si>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</si>
  <si>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</si>
  <si>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</si>
  <si>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</si>
  <si>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</si>
  <si>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</si>
  <si>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</si>
  <si>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</si>
  <si>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</si>
  <si>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</si>
  <si>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</si>
  <si>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</si>
  <si>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</si>
  <si>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</si>
  <si>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</si>
  <si>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</si>
  <si>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</si>
  <si>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</si>
  <si>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</si>
  <si>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</si>
  <si>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</si>
  <si>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</si>
  <si>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</si>
  <si>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</si>
  <si>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</si>
  <si>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</si>
  <si>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</si>
  <si>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</si>
  <si>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</si>
  <si>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</si>
  <si>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</si>
  <si>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</si>
  <si>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</si>
  <si>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</si>
  <si>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</si>
  <si>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</si>
  <si>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</si>
  <si>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</si>
  <si>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</si>
  <si>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</si>
  <si>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</si>
  <si>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</si>
  <si>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</si>
  <si>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</si>
  <si>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</si>
  <si>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</si>
  <si>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</si>
  <si>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</si>
  <si>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</si>
  <si>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</si>
  <si>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</si>
  <si>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</si>
  <si>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</si>
  <si>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</si>
  <si>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</si>
  <si>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</si>
  <si>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</si>
  <si>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</si>
  <si>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</si>
  <si>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</si>
  <si>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</si>
  <si>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</si>
  <si>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</si>
  <si>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</si>
  <si>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</si>
  <si>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</si>
  <si>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</si>
  <si>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</si>
  <si>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</si>
  <si>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</si>
  <si>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</si>
  <si>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</si>
  <si>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</si>
  <si>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</si>
  <si>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</si>
  <si>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</si>
  <si>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</si>
  <si>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</si>
  <si>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</si>
  <si>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</si>
  <si>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</si>
  <si>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</si>
  <si>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</si>
  <si>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</si>
  <si>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</si>
  <si>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</si>
  <si>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</si>
  <si>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</si>
  <si>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</si>
  <si>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</si>
  <si>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</si>
  <si>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</si>
  <si>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</si>
  <si>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</si>
  <si>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</si>
  <si>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</si>
  <si>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</si>
  <si>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</si>
  <si>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</si>
  <si>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</si>
  <si>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</si>
  <si>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</si>
  <si>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</si>
  <si>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</si>
  <si>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</si>
  <si>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</si>
  <si>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</si>
  <si>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</si>
  <si>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</si>
  <si>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</si>
  <si>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</si>
  <si>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</si>
  <si>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</si>
  <si>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</si>
  <si>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</si>
  <si>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</si>
  <si>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</si>
  <si>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</si>
  <si>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</si>
  <si>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</si>
  <si>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</si>
  <si>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</si>
  <si>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</si>
  <si>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</si>
  <si>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</si>
  <si>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</si>
  <si>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</si>
  <si>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</si>
  <si>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</si>
  <si>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</si>
  <si>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</si>
  <si>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</si>
  <si>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</si>
  <si>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</si>
  <si>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</si>
  <si>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</si>
  <si>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</si>
  <si>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</si>
  <si>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</si>
  <si>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</si>
  <si>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</si>
  <si>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</si>
  <si>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</si>
  <si>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</si>
  <si>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</si>
  <si>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</si>
  <si>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</si>
  <si>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</si>
  <si>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</si>
  <si>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</si>
  <si>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</si>
  <si>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</si>
  <si>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</si>
  <si>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</si>
  <si>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</si>
  <si>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</si>
  <si>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</si>
  <si>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</si>
  <si>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</si>
  <si>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</si>
  <si>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</si>
  <si>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</si>
  <si>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</si>
  <si>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</si>
  <si>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</si>
  <si>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</si>
  <si>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</si>
  <si>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</si>
  <si>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</si>
  <si>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</si>
  <si>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</si>
  <si>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</si>
  <si>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</si>
  <si>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</si>
  <si>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</si>
  <si>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</si>
  <si>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</si>
  <si>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</si>
  <si>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</si>
  <si>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</si>
  <si>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</si>
  <si>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</si>
  <si>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</si>
  <si>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</si>
  <si>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</si>
  <si>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</si>
  <si>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</si>
  <si>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</si>
  <si>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</si>
  <si>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</si>
  <si>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</si>
  <si>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</si>
  <si>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</si>
  <si>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</si>
  <si>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</si>
  <si>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</si>
  <si>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</si>
  <si>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</si>
  <si>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</si>
  <si>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</si>
  <si>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</si>
  <si>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</si>
  <si>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</si>
  <si>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</si>
  <si>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</si>
  <si>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</si>
  <si>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</si>
  <si>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</si>
  <si>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</si>
  <si>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</si>
  <si>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</si>
  <si>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</si>
  <si>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</si>
  <si>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</si>
  <si>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</si>
  <si>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</si>
  <si>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</si>
  <si>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</si>
  <si>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</si>
  <si>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</si>
  <si>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</si>
  <si>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</si>
  <si>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</si>
  <si>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</si>
  <si>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</si>
  <si>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</si>
  <si>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</si>
  <si>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</si>
  <si>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</si>
  <si>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</si>
  <si>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</si>
  <si>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</si>
  <si>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</si>
  <si>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</si>
  <si>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</si>
  <si>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</si>
  <si>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</si>
  <si>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</si>
  <si>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</si>
  <si>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</si>
  <si>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</si>
  <si>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</si>
  <si>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</si>
  <si>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</si>
  <si>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</si>
  <si>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</si>
  <si>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</si>
  <si>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</si>
  <si>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</si>
  <si>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</si>
  <si>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</si>
  <si>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</si>
  <si>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</si>
  <si>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</si>
  <si>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</si>
  <si>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</si>
  <si>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</si>
  <si>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</si>
  <si>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</si>
  <si>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</si>
  <si>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</si>
  <si>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</si>
  <si>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</si>
  <si>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</si>
  <si>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</si>
  <si>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</si>
  <si>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</si>
  <si>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</si>
  <si>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</si>
  <si>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</si>
  <si>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</si>
  <si>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</si>
  <si>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</si>
  <si>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</si>
  <si>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</si>
  <si>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</si>
  <si>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</si>
  <si>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</si>
  <si>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</si>
  <si>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</si>
  <si>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</si>
  <si>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</si>
  <si>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</si>
  <si>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</si>
  <si>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</si>
  <si>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</si>
  <si>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</si>
  <si>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</si>
  <si>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</si>
  <si>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</si>
  <si>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</si>
  <si>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</si>
  <si>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</si>
  <si>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</si>
  <si>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</si>
  <si>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</si>
  <si>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</si>
  <si>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</si>
  <si>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</si>
  <si>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</si>
  <si>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</si>
  <si>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</si>
  <si>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</si>
  <si>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</si>
  <si>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</si>
  <si>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</si>
  <si>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</si>
  <si>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</si>
  <si>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</si>
  <si>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</si>
  <si>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</si>
  <si>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</si>
  <si>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</si>
  <si>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</si>
  <si>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</si>
  <si>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</si>
  <si>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</si>
  <si>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</si>
  <si>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</si>
  <si>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</si>
  <si>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</si>
  <si>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</si>
  <si>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</si>
  <si>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</si>
  <si>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</si>
  <si>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</si>
  <si>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</si>
  <si>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</si>
  <si>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</si>
  <si>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</si>
  <si>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</si>
  <si>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</si>
  <si>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</si>
  <si>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</si>
  <si>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</si>
  <si>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</si>
  <si>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</si>
  <si>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</si>
  <si>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</si>
  <si>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</si>
  <si>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</si>
  <si>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</si>
  <si>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</si>
  <si>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</si>
  <si>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</si>
  <si>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</si>
  <si>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</si>
  <si>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</si>
  <si>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</si>
  <si>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</si>
  <si>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</si>
  <si>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</si>
  <si>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</si>
  <si>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</si>
  <si>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</si>
  <si>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</si>
  <si>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</si>
  <si>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</si>
  <si>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</si>
  <si>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</si>
  <si>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</si>
  <si>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</si>
  <si>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</si>
  <si>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</si>
  <si>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</si>
  <si>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</si>
  <si>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</si>
  <si>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</si>
  <si>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</si>
  <si>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</si>
  <si>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</si>
  <si>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</si>
  <si>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</si>
  <si>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</si>
  <si>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</si>
  <si>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</si>
  <si>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</si>
  <si>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</si>
  <si>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</si>
  <si>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</si>
  <si>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</si>
  <si>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</si>
  <si>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</si>
  <si>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</si>
  <si>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</si>
  <si>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</si>
  <si>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</si>
  <si>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</si>
  <si>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</si>
  <si>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</si>
  <si>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</si>
  <si>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</si>
  <si>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</si>
  <si>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</si>
  <si>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</si>
  <si>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</si>
  <si>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</si>
  <si>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</si>
  <si>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</si>
  <si>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</si>
  <si>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</si>
  <si>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</si>
  <si>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</si>
  <si>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</si>
  <si>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</si>
  <si>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</si>
  <si>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</si>
  <si>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</si>
  <si>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</si>
  <si>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</si>
  <si>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</si>
  <si>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</si>
  <si>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</si>
  <si>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</si>
  <si>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</si>
  <si>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</si>
  <si>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</si>
  <si>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</si>
  <si>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</si>
  <si>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</si>
  <si>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</si>
  <si>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</si>
  <si>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</si>
  <si>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</si>
  <si>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</si>
  <si>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</si>
  <si>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</si>
  <si>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</si>
  <si>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</si>
  <si>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</si>
  <si>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</si>
  <si>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</si>
  <si>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</si>
  <si>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</si>
  <si>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</si>
  <si>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</si>
  <si>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</si>
  <si>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</si>
  <si>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</si>
  <si>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</si>
  <si>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</si>
  <si>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</si>
  <si>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</si>
  <si>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</si>
  <si>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</si>
  <si>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</si>
  <si>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</si>
  <si>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</si>
  <si>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</si>
  <si>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</si>
  <si>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</si>
  <si>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</si>
  <si>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</si>
  <si>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</si>
  <si>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</si>
  <si>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</si>
  <si>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</si>
  <si>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</si>
  <si>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</si>
  <si>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</si>
  <si>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</si>
  <si>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</si>
  <si>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</si>
  <si>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</si>
  <si>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</si>
  <si>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</si>
  <si>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</si>
  <si>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</si>
  <si>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</si>
  <si>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</si>
  <si>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</si>
  <si>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</si>
  <si>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</si>
  <si>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</si>
  <si>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</si>
  <si>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</si>
  <si>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</si>
  <si>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</si>
  <si>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</si>
  <si>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</si>
  <si>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</si>
  <si>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</si>
  <si>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</si>
  <si>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</si>
  <si>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</si>
  <si>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</si>
  <si>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</si>
  <si>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</si>
  <si>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</si>
  <si>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</si>
  <si>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</si>
  <si>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</si>
  <si>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</si>
  <si>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</si>
  <si>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</si>
  <si>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</si>
  <si>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</si>
  <si>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</si>
  <si>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</si>
  <si>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</si>
  <si>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</si>
  <si>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</si>
  <si>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</si>
  <si>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</si>
  <si>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</si>
  <si>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</si>
  <si>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</si>
  <si>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</si>
  <si>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</si>
  <si>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</si>
  <si>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</si>
  <si>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</si>
  <si>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</si>
  <si>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</si>
  <si>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</si>
  <si>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</si>
  <si>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</si>
  <si>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</si>
  <si>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</si>
  <si>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</si>
  <si>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</si>
  <si>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</si>
  <si>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</si>
  <si>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</si>
  <si>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</si>
  <si>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</si>
  <si>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</si>
  <si>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</si>
  <si>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</si>
  <si>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</si>
  <si>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</si>
  <si>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</si>
  <si>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</si>
  <si>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</si>
  <si>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</si>
  <si>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</si>
  <si>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</si>
  <si>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</si>
  <si>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</si>
  <si>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</si>
  <si>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</si>
  <si>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</si>
  <si>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</si>
  <si>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</si>
  <si>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</si>
  <si>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</si>
  <si>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</si>
  <si>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</si>
  <si>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</si>
  <si>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</si>
  <si>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</si>
  <si>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</si>
  <si>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</si>
  <si>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</si>
  <si>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</si>
  <si>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</si>
  <si>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</si>
  <si>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</si>
  <si>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</si>
  <si>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</si>
  <si>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</si>
  <si>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</si>
  <si>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</si>
  <si>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</si>
  <si>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</si>
  <si>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</si>
  <si>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</si>
  <si>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</si>
  <si>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</si>
  <si>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</si>
  <si>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</si>
  <si>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</si>
  <si>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</si>
  <si>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</si>
  <si>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</si>
  <si>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</si>
  <si>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</si>
  <si>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</si>
  <si>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</si>
  <si>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</si>
  <si>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</si>
  <si>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</si>
  <si>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</si>
  <si>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</si>
  <si>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</si>
  <si>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</si>
  <si>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</si>
  <si>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</si>
  <si>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</si>
  <si>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</si>
  <si>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</si>
  <si>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</si>
  <si>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</si>
  <si>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</si>
  <si>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</si>
  <si>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</si>
  <si>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</si>
  <si>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</si>
  <si>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</si>
  <si>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</si>
  <si>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</si>
  <si>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</si>
  <si>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</si>
  <si>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</si>
  <si>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</si>
  <si>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</si>
  <si>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</si>
  <si>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</si>
  <si>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</si>
  <si>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</si>
  <si>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</si>
  <si>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</si>
  <si>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</si>
  <si>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</si>
  <si>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</si>
  <si>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</si>
  <si>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</si>
  <si>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</si>
  <si>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</si>
  <si>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</si>
  <si>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</si>
  <si>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</si>
  <si>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</si>
  <si>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</si>
  <si>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</si>
  <si>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</si>
  <si>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</si>
  <si>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</si>
  <si>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</si>
  <si>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</si>
  <si>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</si>
  <si>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</si>
  <si>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</si>
  <si>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</si>
  <si>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</si>
  <si>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</si>
  <si>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</si>
  <si>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</si>
  <si>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</si>
  <si>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</si>
  <si>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</si>
  <si>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</si>
  <si>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</si>
  <si>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</si>
  <si>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</si>
  <si>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</si>
  <si>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</si>
  <si>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</si>
  <si>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</si>
  <si>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</si>
  <si>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</si>
  <si>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</si>
  <si>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</si>
  <si>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</si>
  <si>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</si>
  <si>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</si>
  <si>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</si>
  <si>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</si>
  <si>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</si>
  <si>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</si>
  <si>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</si>
  <si>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</si>
  <si>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</si>
  <si>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</si>
  <si>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</si>
  <si>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</si>
  <si>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</si>
  <si>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</si>
  <si>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</si>
  <si>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</si>
  <si>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</si>
  <si>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</si>
  <si>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</si>
  <si>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</si>
  <si>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</si>
  <si>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</si>
  <si>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</si>
  <si>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</si>
  <si>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</si>
  <si>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</si>
  <si>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</si>
  <si>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</si>
  <si>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</si>
  <si>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</si>
  <si>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</si>
  <si>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</si>
  <si>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</si>
  <si>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</si>
  <si>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</si>
  <si>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</si>
  <si>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</si>
  <si>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</si>
  <si>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</si>
  <si>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</si>
  <si>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</si>
  <si>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</si>
  <si>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</si>
  <si>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</si>
  <si>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</si>
  <si>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</si>
  <si>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</si>
  <si>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</si>
  <si>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</si>
  <si>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</si>
  <si>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</si>
  <si>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</si>
  <si>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</si>
  <si>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</si>
  <si>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</si>
  <si>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</si>
  <si>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</si>
  <si>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</si>
  <si>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</si>
  <si>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</si>
  <si>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</si>
  <si>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</si>
  <si>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</si>
  <si>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</si>
  <si>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</si>
  <si>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</si>
  <si>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</si>
  <si>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</si>
  <si>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</si>
  <si>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</si>
  <si>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</si>
  <si>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</si>
  <si>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</si>
  <si>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</si>
  <si>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</si>
  <si>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</si>
  <si>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</si>
  <si>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</si>
  <si>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</si>
  <si>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</si>
  <si>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</si>
  <si>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</si>
  <si>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</si>
  <si>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</si>
  <si>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</si>
  <si>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</si>
  <si>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</si>
  <si>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</si>
  <si>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</si>
  <si>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</si>
  <si>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</si>
  <si>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</si>
  <si>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</si>
  <si>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</si>
  <si>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</si>
  <si>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</si>
  <si>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</si>
  <si>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</si>
  <si>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</si>
  <si>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</si>
  <si>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</si>
  <si>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</si>
  <si>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</si>
  <si>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</si>
  <si>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</si>
  <si>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</si>
  <si>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</si>
  <si>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</si>
  <si>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</si>
  <si>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</si>
  <si>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</si>
  <si>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</si>
  <si>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</si>
  <si>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</si>
  <si>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</si>
  <si>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</si>
  <si>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</si>
  <si>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</si>
  <si>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</si>
  <si>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</si>
  <si>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</si>
  <si>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</si>
  <si>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</si>
  <si>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</si>
  <si>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</si>
  <si>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</si>
  <si>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</si>
  <si>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</si>
  <si>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</si>
  <si>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</si>
  <si>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</si>
  <si>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</si>
  <si>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</si>
  <si>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</si>
  <si>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</si>
  <si>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</si>
  <si>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</si>
  <si>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</si>
  <si>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</si>
  <si>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</si>
  <si>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</si>
  <si>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</si>
  <si>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</si>
  <si>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</si>
  <si>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</si>
  <si>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</si>
  <si>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</si>
  <si>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</si>
  <si>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</si>
  <si>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</si>
  <si>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</si>
  <si>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</si>
  <si>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</si>
  <si>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</si>
  <si>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</si>
  <si>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</si>
  <si>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</si>
  <si>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</si>
  <si>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</si>
  <si>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</si>
  <si>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</si>
  <si>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</si>
  <si>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</si>
  <si>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</si>
  <si>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</si>
  <si>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</si>
  <si>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</si>
  <si>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</si>
  <si>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</si>
  <si>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</si>
  <si>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</si>
  <si>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</si>
  <si>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</si>
  <si>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</si>
  <si>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</si>
  <si>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</si>
  <si>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</si>
  <si>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</si>
  <si>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</si>
  <si>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</si>
  <si>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</si>
  <si>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</si>
  <si>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</si>
  <si>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</si>
  <si>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</si>
  <si>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</si>
  <si>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</si>
  <si>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</si>
  <si>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</si>
  <si>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</si>
  <si>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</si>
  <si>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</si>
  <si>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</si>
  <si>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</si>
  <si>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</si>
  <si>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</si>
  <si>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</si>
  <si>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</si>
  <si>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</si>
  <si>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</si>
  <si>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</si>
  <si>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</si>
  <si>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</si>
  <si>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</si>
  <si>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</si>
  <si>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</si>
  <si>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</si>
  <si>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</si>
  <si>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</si>
  <si>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</si>
  <si>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</si>
  <si>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</si>
  <si>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</si>
  <si>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</si>
  <si>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</si>
  <si>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</si>
  <si>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</si>
  <si>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</si>
  <si>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</si>
  <si>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</si>
  <si>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</si>
  <si>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</si>
  <si>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</si>
  <si>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</si>
  <si>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</si>
  <si>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</si>
  <si>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</si>
  <si>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</si>
  <si>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</si>
  <si>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</si>
  <si>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</si>
  <si>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</si>
  <si>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</si>
  <si>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</si>
  <si>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</si>
  <si>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</si>
  <si>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</si>
  <si>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</si>
  <si>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</si>
  <si>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</si>
  <si>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</si>
  <si>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</si>
  <si>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</si>
  <si>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</si>
  <si>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</si>
  <si>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</si>
  <si>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</si>
  <si>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</si>
  <si>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</si>
  <si>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</si>
  <si>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</si>
  <si>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</si>
  <si>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</si>
  <si>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</si>
  <si>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</si>
  <si>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</si>
  <si>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</si>
  <si>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</si>
  <si>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</si>
  <si>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</si>
  <si>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</si>
  <si>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</si>
  <si>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</si>
  <si>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</si>
  <si>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</si>
  <si>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</si>
  <si>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</si>
  <si>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</si>
  <si>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</si>
  <si>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</si>
  <si>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</si>
  <si>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</si>
  <si>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</si>
  <si>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</si>
  <si>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</si>
  <si>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</si>
  <si>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</si>
  <si>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</si>
  <si>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</si>
  <si>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</si>
  <si>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</si>
  <si>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</si>
  <si>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</si>
  <si>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</si>
  <si>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</si>
  <si>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</si>
  <si>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</si>
  <si>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</si>
  <si>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</si>
  <si>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</si>
  <si>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</si>
  <si>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</si>
  <si>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</si>
  <si>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</si>
  <si>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</si>
  <si>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</si>
  <si>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</si>
  <si>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</si>
  <si>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</si>
  <si>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</si>
  <si>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</si>
  <si>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</si>
  <si>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</si>
  <si>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</si>
  <si>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</si>
  <si>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</si>
  <si>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</si>
  <si>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</si>
  <si>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</si>
  <si>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</si>
  <si>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</si>
  <si>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</si>
  <si>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</si>
  <si>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</si>
  <si>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</si>
  <si>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</si>
  <si>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</si>
  <si>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</si>
  <si>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</si>
  <si>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</si>
  <si>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</si>
  <si>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</si>
  <si>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</si>
  <si>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</si>
  <si>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</si>
  <si>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</si>
  <si>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</si>
  <si>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</si>
  <si>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</si>
  <si>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</si>
  <si>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</si>
  <si>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</si>
  <si>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</si>
  <si>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</si>
  <si>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</si>
  <si>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</si>
  <si>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</si>
  <si>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</si>
  <si>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</si>
  <si>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</si>
  <si>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</si>
  <si>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</si>
  <si>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</si>
  <si>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</si>
  <si>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</si>
  <si>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</si>
  <si>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</si>
  <si>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</si>
  <si>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</si>
  <si>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</si>
  <si>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</si>
  <si>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</si>
  <si>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</si>
  <si>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</si>
  <si>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</si>
  <si>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</si>
  <si>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</si>
  <si>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</si>
  <si>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</si>
  <si>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</si>
  <si>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</si>
  <si>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</si>
  <si>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</si>
  <si>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</si>
  <si>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</si>
  <si>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</si>
  <si>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</si>
  <si>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</si>
  <si>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</si>
  <si>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</si>
  <si>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</si>
  <si>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</si>
  <si>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</si>
  <si>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</si>
  <si>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</si>
  <si>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</si>
  <si>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</si>
  <si>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</si>
  <si>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</si>
  <si>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</si>
  <si>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</si>
  <si>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</si>
  <si>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</si>
  <si>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</si>
  <si>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</si>
  <si>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</si>
  <si>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</si>
  <si>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</si>
  <si>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</si>
  <si>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</si>
  <si>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</si>
  <si>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</si>
  <si>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</si>
  <si>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</si>
  <si>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</si>
  <si>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</si>
  <si>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</si>
  <si>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</si>
  <si>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</si>
  <si>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</si>
  <si>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</si>
  <si>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</si>
  <si>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</si>
  <si>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</si>
  <si>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</si>
  <si>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</si>
  <si>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</si>
  <si>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</si>
  <si>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</si>
  <si>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</si>
  <si>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</si>
  <si>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</si>
  <si>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</si>
  <si>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</si>
  <si>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</si>
  <si>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</si>
  <si>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</si>
  <si>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</si>
  <si>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</si>
  <si>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</si>
  <si>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</si>
  <si>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</si>
  <si>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</si>
  <si>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</si>
  <si>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</si>
  <si>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</si>
  <si>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</si>
  <si>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</si>
  <si>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</si>
  <si>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</si>
  <si>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</si>
  <si>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</si>
  <si>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</si>
  <si>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</si>
  <si>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</si>
  <si>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</si>
  <si>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</si>
  <si>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</si>
  <si>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</si>
  <si>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</si>
  <si>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</si>
  <si>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</si>
  <si>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</si>
  <si>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</si>
  <si>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</si>
  <si>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</si>
  <si>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</si>
  <si>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</si>
  <si>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</si>
  <si>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</si>
  <si>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</si>
  <si>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</si>
  <si>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</si>
  <si>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</si>
  <si>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</si>
  <si>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</si>
  <si>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</si>
  <si>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</si>
  <si>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</si>
  <si>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</si>
  <si>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</si>
  <si>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</si>
  <si>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</si>
  <si>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</si>
  <si>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</si>
  <si>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</si>
  <si>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</si>
  <si>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</si>
  <si>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</si>
  <si>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</si>
  <si>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</si>
  <si>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</si>
  <si>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</si>
  <si>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</si>
  <si>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</si>
  <si>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</si>
  <si>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</si>
  <si>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</si>
  <si>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</si>
  <si>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</si>
  <si>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</si>
  <si>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</si>
  <si>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</si>
  <si>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</si>
  <si>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</si>
  <si>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</si>
  <si>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</si>
  <si>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</si>
  <si>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</si>
  <si>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</si>
  <si>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</si>
  <si>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</si>
  <si>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</si>
  <si>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</si>
  <si>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</si>
  <si>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</si>
  <si>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</si>
  <si>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</si>
  <si>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</si>
  <si>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</si>
  <si>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</si>
  <si>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</si>
  <si>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</si>
  <si>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</si>
  <si>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</si>
  <si>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</si>
  <si>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</si>
  <si>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</si>
  <si>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</si>
  <si>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</si>
  <si>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</si>
  <si>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</si>
  <si>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</si>
  <si>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</si>
  <si>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</si>
  <si>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</si>
  <si>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</si>
  <si>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</si>
  <si>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</si>
  <si>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</si>
  <si>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</si>
  <si>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</si>
  <si>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</si>
  <si>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</si>
  <si>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</si>
  <si>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</si>
  <si>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</si>
  <si>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</si>
  <si>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</si>
  <si>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</si>
  <si>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</si>
  <si>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</si>
  <si>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</si>
  <si>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</si>
  <si>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</si>
  <si>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</si>
  <si>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</si>
  <si>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</si>
  <si>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</si>
  <si>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</si>
  <si>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</si>
  <si>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</si>
  <si>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</si>
  <si>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</si>
  <si>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</si>
  <si>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</si>
  <si>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</si>
  <si>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</si>
  <si>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</si>
  <si>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</si>
  <si>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</si>
  <si>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</si>
  <si>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</si>
  <si>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</si>
  <si>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</si>
  <si>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</si>
  <si>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</si>
  <si>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</si>
  <si>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</si>
  <si>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</si>
  <si>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</si>
  <si>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</si>
  <si>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</si>
  <si>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</si>
  <si>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</si>
  <si>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</si>
  <si>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</si>
  <si>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</si>
  <si>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</si>
  <si>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</si>
  <si>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</si>
  <si>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</si>
  <si>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</si>
  <si>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</si>
  <si>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</si>
  <si>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</si>
  <si>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</si>
  <si>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</si>
  <si>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</si>
  <si>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</si>
  <si>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</si>
  <si>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</si>
  <si>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</si>
  <si>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</si>
  <si>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</si>
  <si>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</si>
  <si>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</si>
  <si>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</si>
  <si>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</si>
  <si>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</si>
  <si>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</si>
  <si>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</si>
  <si>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</si>
  <si>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</si>
  <si>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</si>
  <si>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</si>
  <si>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</si>
  <si>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</si>
  <si>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</si>
  <si>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</si>
  <si>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</si>
  <si>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</si>
  <si>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</si>
  <si>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</si>
  <si>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</si>
  <si>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</si>
  <si>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</si>
  <si>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</si>
  <si>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</si>
  <si>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</si>
  <si>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</si>
  <si>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</si>
  <si>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</si>
  <si>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</si>
  <si>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</si>
  <si>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</si>
  <si>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</si>
  <si>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</si>
  <si>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</si>
  <si>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</si>
  <si>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</si>
  <si>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</si>
  <si>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</si>
  <si>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</si>
  <si>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</si>
  <si>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</si>
  <si>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</si>
  <si>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</si>
  <si>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</si>
  <si>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</si>
  <si>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</si>
  <si>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</si>
  <si>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</si>
  <si>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</si>
  <si>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</si>
  <si>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</si>
  <si>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</si>
  <si>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</si>
  <si>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</si>
  <si>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</si>
  <si>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</si>
  <si>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</si>
  <si>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</si>
  <si>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</si>
  <si>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</si>
  <si>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</si>
  <si>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</si>
  <si>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</si>
  <si>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</si>
  <si>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</si>
  <si>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</si>
  <si>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</si>
  <si>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</si>
  <si>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</si>
  <si>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</si>
  <si>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</si>
  <si>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</si>
  <si>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</si>
  <si>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</si>
  <si>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</si>
  <si>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</si>
  <si>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</si>
  <si>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</si>
  <si>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</si>
  <si>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</si>
  <si>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</si>
  <si>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</si>
  <si>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</si>
  <si>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</si>
  <si>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</si>
  <si>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</si>
  <si>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</si>
  <si>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</si>
  <si>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</si>
  <si>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</si>
  <si>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</si>
  <si>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</si>
  <si>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</si>
  <si>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</si>
  <si>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</si>
  <si>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</si>
  <si>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</si>
  <si>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</si>
  <si>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</si>
  <si>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</si>
  <si>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</si>
  <si>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</si>
  <si>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</si>
  <si>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</si>
  <si>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</si>
  <si>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</si>
  <si>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</si>
  <si>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</si>
  <si>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</si>
  <si>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</si>
  <si>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</si>
  <si>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</si>
  <si>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</si>
  <si>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</si>
  <si>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</si>
  <si>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</si>
  <si>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</si>
  <si>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</si>
  <si>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</si>
  <si>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</si>
  <si>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</si>
  <si>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</si>
  <si>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</si>
  <si>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</si>
  <si>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</si>
  <si>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</si>
  <si>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</si>
  <si>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</si>
  <si>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</si>
  <si>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</si>
  <si>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</si>
  <si>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</si>
  <si>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</si>
  <si>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</si>
  <si>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</si>
  <si>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</si>
  <si>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</si>
  <si>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</si>
  <si>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</si>
  <si>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</si>
  <si>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</si>
  <si>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</si>
  <si>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</si>
  <si>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</si>
  <si>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</si>
  <si>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</si>
  <si>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</si>
  <si>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</si>
  <si>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</si>
  <si>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</si>
  <si>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</si>
  <si>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</si>
  <si>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</si>
  <si>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</si>
  <si>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</si>
  <si>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</si>
  <si>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</si>
  <si>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</si>
  <si>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</si>
  <si>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</si>
  <si>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</si>
  <si>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</si>
  <si>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</si>
  <si>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</si>
  <si>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</si>
  <si>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</si>
  <si>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</si>
  <si>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</si>
  <si>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</si>
  <si>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</si>
  <si>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</si>
  <si>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</si>
  <si>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</si>
  <si>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</si>
  <si>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</si>
  <si>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</si>
  <si>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</si>
  <si>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</si>
  <si>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</si>
  <si>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</si>
  <si>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</si>
  <si>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</si>
  <si>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</si>
  <si>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</si>
  <si>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</si>
  <si>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</si>
  <si>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</si>
  <si>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</si>
  <si>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</si>
  <si>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</si>
  <si>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</si>
  <si>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</si>
  <si>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</si>
  <si>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</si>
  <si>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</si>
  <si>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</si>
  <si>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</si>
  <si>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</si>
  <si>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</si>
  <si>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</si>
  <si>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</si>
  <si>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</si>
  <si>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</si>
  <si>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</si>
  <si>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</si>
  <si>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</si>
  <si>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</si>
  <si>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</si>
  <si>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</si>
  <si>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</si>
  <si>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</si>
  <si>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</si>
  <si>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</si>
  <si>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</si>
  <si>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</si>
  <si>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</si>
  <si>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</si>
  <si>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</si>
  <si>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</si>
  <si>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</si>
  <si>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</si>
  <si>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</si>
  <si>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</si>
  <si>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</si>
  <si>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</si>
  <si>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</si>
  <si>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</si>
  <si>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</si>
  <si>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</si>
  <si>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</si>
  <si>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</si>
  <si>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</si>
  <si>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</si>
  <si>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</si>
  <si>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</si>
  <si>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</si>
  <si>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</si>
  <si>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</si>
  <si>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</si>
  <si>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</si>
  <si>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</si>
  <si>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</si>
  <si>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</si>
  <si>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</si>
  <si>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</si>
  <si>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</si>
  <si>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</si>
  <si>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</si>
  <si>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</si>
  <si>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</si>
  <si>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</si>
  <si>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</si>
  <si>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</si>
  <si>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</si>
  <si>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</si>
  <si>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</si>
  <si>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</si>
  <si>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</si>
  <si>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</si>
  <si>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</si>
  <si>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</si>
  <si>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</si>
  <si>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</si>
  <si>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</si>
  <si>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</si>
  <si>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</si>
  <si>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</si>
  <si>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</si>
  <si>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</si>
  <si>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</si>
  <si>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</si>
  <si>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</si>
  <si>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</si>
  <si>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</si>
  <si>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</si>
  <si>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</si>
  <si>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</si>
  <si>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</si>
  <si>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</si>
  <si>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</si>
  <si>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</si>
  <si>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</si>
  <si>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</si>
  <si>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</si>
  <si>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</si>
  <si>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</si>
  <si>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</si>
  <si>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</si>
  <si>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</si>
  <si>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</si>
  <si>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</si>
  <si>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</si>
  <si>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</si>
  <si>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</si>
  <si>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</si>
  <si>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</si>
  <si>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</si>
  <si>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</si>
  <si>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</si>
  <si>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</si>
  <si>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</si>
  <si>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</si>
  <si>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</si>
  <si>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</si>
  <si>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</si>
  <si>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</si>
  <si>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</si>
  <si>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</si>
  <si>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</si>
  <si>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</si>
  <si>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</si>
  <si>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</si>
  <si>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</si>
  <si>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</si>
  <si>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</si>
  <si>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</si>
  <si>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</si>
  <si>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</si>
  <si>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</si>
  <si>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</si>
  <si>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</si>
  <si>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</si>
  <si>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</si>
  <si>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</si>
  <si>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</si>
  <si>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</si>
  <si>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</si>
  <si>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</si>
  <si>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</si>
  <si>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</si>
  <si>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</si>
  <si>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</si>
  <si>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</si>
  <si>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</si>
  <si>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</si>
  <si>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</si>
  <si>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</si>
  <si>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</si>
  <si>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</si>
  <si>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</si>
  <si>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</si>
  <si>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</si>
  <si>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</si>
  <si>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</si>
  <si>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</si>
  <si>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</si>
  <si>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</si>
  <si>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</si>
  <si>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</si>
  <si>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</si>
  <si>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</si>
  <si>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</si>
  <si>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</si>
  <si>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</si>
  <si>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</si>
  <si>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</si>
  <si>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</si>
  <si>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</si>
  <si>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</si>
  <si>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</si>
  <si>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</si>
  <si>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</si>
  <si>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</si>
  <si>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</si>
  <si>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</si>
  <si>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</si>
  <si>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</si>
  <si>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</si>
  <si>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</si>
  <si>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</si>
  <si>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</si>
  <si>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</si>
  <si>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</si>
  <si>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</si>
  <si>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</si>
  <si>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</si>
  <si>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</si>
  <si>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</si>
  <si>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</si>
  <si>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</si>
  <si>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</si>
  <si>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</si>
  <si>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</si>
  <si>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</si>
  <si>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</si>
  <si>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</si>
  <si>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</si>
  <si>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</si>
  <si>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</si>
  <si>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</si>
  <si>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</si>
  <si>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</si>
  <si>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</si>
  <si>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</si>
  <si>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</si>
  <si>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</si>
  <si>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</si>
  <si>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</si>
  <si>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</si>
  <si>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</si>
  <si>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</si>
  <si>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</si>
  <si>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</si>
  <si>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</si>
  <si>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</si>
  <si>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</si>
  <si>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</si>
  <si>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</si>
  <si>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</si>
  <si>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</si>
  <si>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</si>
  <si>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</si>
  <si>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</si>
  <si>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</si>
  <si>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</si>
  <si>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</si>
  <si>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</si>
  <si>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</si>
  <si>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</si>
  <si>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</si>
  <si>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</si>
  <si>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</si>
  <si>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</si>
  <si>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</si>
  <si>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</si>
  <si>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</si>
  <si>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</si>
  <si>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</si>
  <si>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</si>
  <si>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</si>
  <si>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</si>
  <si>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</si>
  <si>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</si>
  <si>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</si>
  <si>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</si>
  <si>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</si>
  <si>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</si>
  <si>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</si>
  <si>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</si>
  <si>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</si>
  <si>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</si>
  <si>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</si>
  <si>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</si>
  <si>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</si>
  <si>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</si>
  <si>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</si>
  <si>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</si>
  <si>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</si>
  <si>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</si>
  <si>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</si>
  <si>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</si>
  <si>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</si>
  <si>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</si>
  <si>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</si>
  <si>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</si>
  <si>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</si>
  <si>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</si>
  <si>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</si>
  <si>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</si>
  <si>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</si>
  <si>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</si>
  <si>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</si>
  <si>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</si>
  <si>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</si>
  <si>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</si>
  <si>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</si>
  <si>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</si>
  <si>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</si>
  <si>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</si>
  <si>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</si>
  <si>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</si>
  <si>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</si>
  <si>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</si>
  <si>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</si>
  <si>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</si>
  <si>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</si>
  <si>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</si>
  <si>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</si>
  <si>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</si>
  <si>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</si>
  <si>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</si>
  <si>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</si>
  <si>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</si>
  <si>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</si>
  <si>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</si>
  <si>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</si>
  <si>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</si>
  <si>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</si>
  <si>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</si>
  <si>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</si>
  <si>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</si>
  <si>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</si>
  <si>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</si>
  <si>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</si>
  <si>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</si>
  <si>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</si>
  <si>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</si>
  <si>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</si>
  <si>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</si>
  <si>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</si>
  <si>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</si>
  <si>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</si>
  <si>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</si>
  <si>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</si>
  <si>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</si>
  <si>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</si>
  <si>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</si>
  <si>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</si>
  <si>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</si>
  <si>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</si>
  <si>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</si>
  <si>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</si>
  <si>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</si>
  <si>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</si>
  <si>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</si>
  <si>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</si>
  <si>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</si>
  <si>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</si>
  <si>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</si>
  <si>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</si>
  <si>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</si>
  <si>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</si>
  <si>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</si>
  <si>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</si>
  <si>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</si>
  <si>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</si>
  <si>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</si>
  <si>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</si>
  <si>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</si>
  <si>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</si>
  <si>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</si>
  <si>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</si>
  <si>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</si>
  <si>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</si>
  <si>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</si>
  <si>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</si>
  <si>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</si>
  <si>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</si>
  <si>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</si>
  <si>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</si>
  <si>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</si>
  <si>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</si>
  <si>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</si>
  <si>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</si>
  <si>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</si>
  <si>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</si>
  <si>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</si>
  <si>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</si>
  <si>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</si>
  <si>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</si>
  <si>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</si>
  <si>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</si>
  <si>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</si>
  <si>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</si>
  <si>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</si>
  <si>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</si>
  <si>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</si>
  <si>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</si>
  <si>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</si>
  <si>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</si>
  <si>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</si>
  <si>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</si>
  <si>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</si>
  <si>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</si>
  <si>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</si>
  <si>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</si>
  <si>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</si>
  <si>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</si>
  <si>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</si>
  <si>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</si>
  <si>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</si>
  <si>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</si>
  <si>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</si>
  <si>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</si>
  <si>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</si>
  <si>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</si>
  <si>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</si>
  <si>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</si>
  <si>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</si>
  <si>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</si>
  <si>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</si>
  <si>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</si>
  <si>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</si>
  <si>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</si>
  <si>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</si>
  <si>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</si>
  <si>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</si>
  <si>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</si>
  <si>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</si>
  <si>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</si>
  <si>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</si>
  <si>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</si>
  <si>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</si>
  <si>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</si>
  <si>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</si>
  <si>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</si>
  <si>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</si>
  <si>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</si>
  <si>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</si>
  <si>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</si>
  <si>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</si>
  <si>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</si>
  <si>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</si>
  <si>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</si>
  <si>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</si>
  <si>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</si>
  <si>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</si>
  <si>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</si>
  <si>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</si>
  <si>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</si>
  <si>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</si>
  <si>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</si>
  <si>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</si>
  <si>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</si>
  <si>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</si>
  <si>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</si>
  <si>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</si>
  <si>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</si>
  <si>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</si>
  <si>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</si>
  <si>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</si>
  <si>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</si>
  <si>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</si>
  <si>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</si>
  <si>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</si>
  <si>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</si>
  <si>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</si>
  <si>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</si>
  <si>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</si>
  <si>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</si>
  <si>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</si>
  <si>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</si>
  <si>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</si>
  <si>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</si>
  <si>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</si>
  <si>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</si>
  <si>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</si>
  <si>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</si>
  <si>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</si>
  <si>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</si>
  <si>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</si>
  <si>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</si>
  <si>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</si>
  <si>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</si>
  <si>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</si>
  <si>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</si>
  <si>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</si>
  <si>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</si>
  <si>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</si>
  <si>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</si>
  <si>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</si>
  <si>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</si>
  <si>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</si>
  <si>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</si>
  <si>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</si>
  <si>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</si>
  <si>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</si>
  <si>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</si>
  <si>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</si>
  <si>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</si>
  <si>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</si>
  <si>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</si>
  <si>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</si>
  <si>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</si>
  <si>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</si>
  <si>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</si>
  <si>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</si>
  <si>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</si>
  <si>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</si>
  <si>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</si>
  <si>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</si>
  <si>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</si>
  <si>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</si>
  <si>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</si>
  <si>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</si>
  <si>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</si>
  <si>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</si>
  <si>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</si>
  <si>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</si>
  <si>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</si>
  <si>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</si>
  <si>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</si>
  <si>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</si>
  <si>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</si>
  <si>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</si>
  <si>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</si>
  <si>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</si>
  <si>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</si>
  <si>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</si>
  <si>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</si>
  <si>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</si>
  <si>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</si>
  <si>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</si>
  <si>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</si>
  <si>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</si>
  <si>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</si>
  <si>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</si>
  <si>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</si>
  <si>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</si>
  <si>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</si>
  <si>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</si>
  <si>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</si>
  <si>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</si>
  <si>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</si>
  <si>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</si>
  <si>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</si>
  <si>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</si>
  <si>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</si>
  <si>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</si>
  <si>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</si>
  <si>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</si>
  <si>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</si>
  <si>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</si>
  <si>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</si>
  <si>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</si>
  <si>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</si>
  <si>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</si>
  <si>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</si>
  <si>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</si>
  <si>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</si>
  <si>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</si>
  <si>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</si>
  <si>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</si>
  <si>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</si>
  <si>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</si>
  <si>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</si>
  <si>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</si>
  <si>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</si>
  <si>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</si>
  <si>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</si>
  <si>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</si>
  <si>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</si>
  <si>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</si>
  <si>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</si>
  <si>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</si>
  <si>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</si>
  <si>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</si>
  <si>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</si>
  <si>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</si>
  <si>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</si>
  <si>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</si>
  <si>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</si>
  <si>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</si>
  <si>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</si>
  <si>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</si>
  <si>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</si>
  <si>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</si>
  <si>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</si>
  <si>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</si>
  <si>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</si>
  <si>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</si>
  <si>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</si>
  <si>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</si>
  <si>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</si>
  <si>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</si>
  <si>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</si>
  <si>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</si>
  <si>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</si>
  <si>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</si>
  <si>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</si>
  <si>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</si>
  <si>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</si>
  <si>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</si>
  <si>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</si>
  <si>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</si>
  <si>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</si>
  <si>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</si>
  <si>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</si>
  <si>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</si>
  <si>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</si>
  <si>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</si>
  <si>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</si>
  <si>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</si>
  <si>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</si>
  <si>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</si>
  <si>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</si>
  <si>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</si>
  <si>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</si>
  <si>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</si>
  <si>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</si>
  <si>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</si>
  <si>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</si>
  <si>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</si>
  <si>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</si>
  <si>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</si>
  <si>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</si>
  <si>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</si>
  <si>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</si>
  <si>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</si>
  <si>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</si>
  <si>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</si>
  <si>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</si>
  <si>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</si>
  <si>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</si>
  <si>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</si>
  <si>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</si>
  <si>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</si>
  <si>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</si>
  <si>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</si>
  <si>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</si>
  <si>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</si>
  <si>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</si>
  <si>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</si>
  <si>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</si>
  <si>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</si>
  <si>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</si>
  <si>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</si>
  <si>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</si>
  <si>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</si>
  <si>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</si>
  <si>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</si>
  <si>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</si>
  <si>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</si>
  <si>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</si>
  <si>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</si>
  <si>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</si>
  <si>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</si>
  <si>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</si>
  <si>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</si>
  <si>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</si>
  <si>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</si>
  <si>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</si>
  <si>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</si>
  <si>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</si>
  <si>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</si>
  <si>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</si>
  <si>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</si>
  <si>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</si>
  <si>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</si>
  <si>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</si>
  <si>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</si>
  <si>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</si>
  <si>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</si>
  <si>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</si>
  <si>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</si>
  <si>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</si>
  <si>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</si>
  <si>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</si>
  <si>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</si>
  <si>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</si>
  <si>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</si>
  <si>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</si>
  <si>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</si>
  <si>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</si>
  <si>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</si>
  <si>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</si>
  <si>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</si>
  <si>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</si>
  <si>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</si>
  <si>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</si>
  <si>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</si>
  <si>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</si>
  <si>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</si>
  <si>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</si>
  <si>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</si>
  <si>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</si>
  <si>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</si>
  <si>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</si>
  <si>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</si>
  <si>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</si>
  <si>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</si>
  <si>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</si>
  <si>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</si>
  <si>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</si>
  <si>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</si>
  <si>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</si>
  <si>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</si>
  <si>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</si>
  <si>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</si>
  <si>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</si>
  <si>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</si>
  <si>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</si>
  <si>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</si>
  <si>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</si>
  <si>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</si>
  <si>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</si>
  <si>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</si>
  <si>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</si>
  <si>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</si>
  <si>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</si>
  <si>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</si>
  <si>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</si>
  <si>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</si>
  <si>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</si>
  <si>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</si>
  <si>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</si>
  <si>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</si>
  <si>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</si>
  <si>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</si>
  <si>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</si>
  <si>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</si>
  <si>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</si>
  <si>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</si>
  <si>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</si>
  <si>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</si>
  <si>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</si>
  <si>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</si>
  <si>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</si>
  <si>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</si>
  <si>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</si>
  <si>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</si>
  <si>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</si>
  <si>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</si>
  <si>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</si>
  <si>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</si>
  <si>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</si>
  <si>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</si>
  <si>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</si>
  <si>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</si>
  <si>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</si>
  <si>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</si>
  <si>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</si>
  <si>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</si>
  <si>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</si>
  <si>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</si>
  <si>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</si>
  <si>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</si>
  <si>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</si>
  <si>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</si>
  <si>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</si>
  <si>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</si>
  <si>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</si>
  <si>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</si>
  <si>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</si>
  <si>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</si>
  <si>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</si>
  <si>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</si>
  <si>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</si>
  <si>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</si>
  <si>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</si>
  <si>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</si>
  <si>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</si>
  <si>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</si>
  <si>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</si>
  <si>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</si>
  <si>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</si>
  <si>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</si>
  <si>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</si>
  <si>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</si>
  <si>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</si>
  <si>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</si>
  <si>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</si>
  <si>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</si>
  <si>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</si>
  <si>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</si>
  <si>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</si>
  <si>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</si>
  <si>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</si>
  <si>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</si>
  <si>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</si>
  <si>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</si>
  <si>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</si>
  <si>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</si>
  <si>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</si>
  <si>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</si>
  <si>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</si>
  <si>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</si>
  <si>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</si>
  <si>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</si>
  <si>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</si>
  <si>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</si>
  <si>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</si>
  <si>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</si>
  <si>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</si>
  <si>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</si>
  <si>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</si>
  <si>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</si>
  <si>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</si>
  <si>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</si>
  <si>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</si>
  <si>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</si>
  <si>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</si>
  <si>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</si>
  <si>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</si>
  <si>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</si>
  <si>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</si>
  <si>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</si>
  <si>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</si>
  <si>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</si>
  <si>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</si>
  <si>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</si>
  <si>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</si>
  <si>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</si>
  <si>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</si>
  <si>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</si>
  <si>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</si>
  <si>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</si>
  <si>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</si>
  <si>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</si>
  <si>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</si>
  <si>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</si>
  <si>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</si>
  <si>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</si>
  <si>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</si>
  <si>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</si>
  <si>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</si>
  <si>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</si>
  <si>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</si>
  <si>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</si>
  <si>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</si>
  <si>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</si>
  <si>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</si>
  <si>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</si>
  <si>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</si>
  <si>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</si>
  <si>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</si>
  <si>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</si>
  <si>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</si>
  <si>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</si>
  <si>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</si>
  <si>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</si>
  <si>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</si>
  <si>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</si>
  <si>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</si>
  <si>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</si>
  <si>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</si>
  <si>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</si>
  <si>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</si>
  <si>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</si>
  <si>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</si>
  <si>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</si>
  <si>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</si>
  <si>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</si>
  <si>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</si>
  <si>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</si>
  <si>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</si>
  <si>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</si>
  <si>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</si>
  <si>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</si>
  <si>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</si>
  <si>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</si>
  <si>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</si>
  <si>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</si>
  <si>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</si>
  <si>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</si>
  <si>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</si>
  <si>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</si>
  <si>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</si>
  <si>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</si>
  <si>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</si>
  <si>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</si>
  <si>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</si>
  <si>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</si>
  <si>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</si>
  <si>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</si>
  <si>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</si>
  <si>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</si>
  <si>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</si>
  <si>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</si>
  <si>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</si>
  <si>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</si>
  <si>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</si>
  <si>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</si>
  <si>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</si>
  <si>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</si>
  <si>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</si>
  <si>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</si>
  <si>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</si>
  <si>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</si>
  <si>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</si>
  <si>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</si>
  <si>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</si>
  <si>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</si>
  <si>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</si>
  <si>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</si>
  <si>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</si>
  <si>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</si>
  <si>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</si>
  <si>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</si>
  <si>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</si>
  <si>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</si>
  <si>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</si>
  <si>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</si>
  <si>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</si>
  <si>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</si>
  <si>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</si>
  <si>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</si>
  <si>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</si>
  <si>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</si>
  <si>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</si>
  <si>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</si>
  <si>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</si>
  <si>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</si>
  <si>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</si>
  <si>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</si>
  <si>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</si>
  <si>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</si>
  <si>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</si>
  <si>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</si>
  <si>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</si>
  <si>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</si>
  <si>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</si>
  <si>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</si>
  <si>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</si>
  <si>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</si>
  <si>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</si>
  <si>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</si>
  <si>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</si>
  <si>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</si>
  <si>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</si>
  <si>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</si>
  <si>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</si>
  <si>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</si>
  <si>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</si>
  <si>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</si>
  <si>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</si>
  <si>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</si>
  <si>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</si>
  <si>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</si>
  <si>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</si>
  <si>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</si>
  <si>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</si>
  <si>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</si>
  <si>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</si>
  <si>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</si>
  <si>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</si>
  <si>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</si>
  <si>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</si>
  <si>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</si>
  <si>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</si>
  <si>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</si>
  <si>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</si>
  <si>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</si>
  <si>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</si>
  <si>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</si>
  <si>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</si>
  <si>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</si>
  <si>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</si>
  <si>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</si>
  <si>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</si>
  <si>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</si>
  <si>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</si>
  <si>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</si>
  <si>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</si>
  <si>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</si>
  <si>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</si>
  <si>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</si>
  <si>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</si>
  <si>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</si>
  <si>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</si>
  <si>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</si>
  <si>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</si>
  <si>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</si>
  <si>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</si>
  <si>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</si>
  <si>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</si>
  <si>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</si>
  <si>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</si>
  <si>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</si>
  <si>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</si>
  <si>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</si>
  <si>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</si>
  <si>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</si>
  <si>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</si>
  <si>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</si>
  <si>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</si>
  <si>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</si>
  <si>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</si>
  <si>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</si>
  <si>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</si>
  <si>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</si>
  <si>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</si>
  <si>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</si>
  <si>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</si>
  <si>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</si>
  <si>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</si>
  <si>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</si>
  <si>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</si>
  <si>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</si>
  <si>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</si>
  <si>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</si>
  <si>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</si>
  <si>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</si>
  <si>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</si>
  <si>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</si>
  <si>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</si>
  <si>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</si>
  <si>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</si>
  <si>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</si>
  <si>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</si>
  <si>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</si>
  <si>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</si>
  <si>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</si>
  <si>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</si>
  <si>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</si>
  <si>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</si>
  <si>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</si>
  <si>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</si>
  <si>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</si>
  <si>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</si>
  <si>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</si>
  <si>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</si>
  <si>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</si>
  <si>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</si>
  <si>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</si>
  <si>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</si>
  <si>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</si>
  <si>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</si>
  <si>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</si>
  <si>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</si>
  <si>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</si>
  <si>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</si>
  <si>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</si>
  <si>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</si>
  <si>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</si>
  <si>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</si>
  <si>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</si>
  <si>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</si>
  <si>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</si>
  <si>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</si>
  <si>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</si>
  <si>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</si>
  <si>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</si>
  <si>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</si>
  <si>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</si>
  <si>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</si>
  <si>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</si>
  <si>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</si>
  <si>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</si>
  <si>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</si>
  <si>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</si>
  <si>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</si>
  <si>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</si>
  <si>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</si>
  <si>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</si>
  <si>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</si>
  <si>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</si>
  <si>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</si>
  <si>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</si>
  <si>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</si>
  <si>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</si>
  <si>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</si>
  <si>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</si>
  <si>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</si>
  <si>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</si>
  <si>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</si>
  <si>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</si>
  <si>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</si>
  <si>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</si>
  <si>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</si>
  <si>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</si>
  <si>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</si>
  <si>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</si>
  <si>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</si>
  <si>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</si>
  <si>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</si>
  <si>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</si>
  <si>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</si>
  <si>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</si>
  <si>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</si>
  <si>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</si>
  <si>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</si>
  <si>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</si>
  <si>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</si>
  <si>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</si>
  <si>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</si>
  <si>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</si>
  <si>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</si>
  <si>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</si>
  <si>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</si>
  <si>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</si>
  <si>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</si>
  <si>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</si>
  <si>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</si>
  <si>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</si>
  <si>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</si>
  <si>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</si>
  <si>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</si>
  <si>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</si>
  <si>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</si>
  <si>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</si>
  <si>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</si>
  <si>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</si>
  <si>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</si>
  <si>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</si>
  <si>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</si>
  <si>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</si>
  <si>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</si>
  <si>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</si>
  <si>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</si>
  <si>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</si>
  <si>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</si>
  <si>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</si>
  <si>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</si>
  <si>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</si>
  <si>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</si>
  <si>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</si>
  <si>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</si>
  <si>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</si>
  <si>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</si>
  <si>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</si>
  <si>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</si>
  <si>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</si>
  <si>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</si>
  <si>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</si>
  <si>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</si>
  <si>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</si>
  <si>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</si>
  <si>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</si>
  <si>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</si>
  <si>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</si>
  <si>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</si>
  <si>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</si>
  <si>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</si>
  <si>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</si>
  <si>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</si>
  <si>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</si>
  <si>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</si>
  <si>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</si>
  <si>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</si>
  <si>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</si>
  <si>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</si>
  <si>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</si>
  <si>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</si>
  <si>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</si>
  <si>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</si>
  <si>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</si>
  <si>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</si>
  <si>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</si>
  <si>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</si>
  <si>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</si>
  <si>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</si>
  <si>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</si>
  <si>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</si>
  <si>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</si>
  <si>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</si>
  <si>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</si>
  <si>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</si>
  <si>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</si>
  <si>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</si>
  <si>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</si>
  <si>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</si>
  <si>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</si>
  <si>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</si>
  <si>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</si>
  <si>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</si>
  <si>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</si>
  <si>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</si>
  <si>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</si>
  <si>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</si>
  <si>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</si>
  <si>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</si>
  <si>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</si>
  <si>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</si>
  <si>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</si>
  <si>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</si>
  <si>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</si>
  <si>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</si>
  <si>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</si>
  <si>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</si>
  <si>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</si>
  <si>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</si>
  <si>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</si>
  <si>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</si>
  <si>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</si>
  <si>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</si>
  <si>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</si>
  <si>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</si>
  <si>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</si>
  <si>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</si>
  <si>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</si>
  <si>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</si>
  <si>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</si>
  <si>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</si>
  <si>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</si>
  <si>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</si>
  <si>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</si>
  <si>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</si>
  <si>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</si>
  <si>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</si>
  <si>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</si>
  <si>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</si>
  <si>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</si>
  <si>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</si>
  <si>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</si>
  <si>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</si>
  <si>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</si>
  <si>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</si>
  <si>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</si>
  <si>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</si>
  <si>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</si>
  <si>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</si>
  <si>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</si>
  <si>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</si>
  <si>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</si>
  <si>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</si>
  <si>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</si>
  <si>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</si>
  <si>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</si>
  <si>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</si>
  <si>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</si>
  <si>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</si>
  <si>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</si>
  <si>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</si>
  <si>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</si>
  <si>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</si>
  <si>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</si>
  <si>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</si>
  <si>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</si>
  <si>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</si>
  <si>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</si>
  <si>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</si>
  <si>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</si>
  <si>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</si>
  <si>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</si>
  <si>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</si>
  <si>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</si>
  <si>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</si>
  <si>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</si>
  <si>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</si>
  <si>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</si>
  <si>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</si>
  <si>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</si>
  <si>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</si>
  <si>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</si>
  <si>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</si>
  <si>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</si>
  <si>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</si>
  <si>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</si>
  <si>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</si>
  <si>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</si>
  <si>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</si>
  <si>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</si>
  <si>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</si>
  <si>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</si>
  <si>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</si>
  <si>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</si>
  <si>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</si>
  <si>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</si>
  <si>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</si>
  <si>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</si>
  <si>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</si>
  <si>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</si>
  <si>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</si>
  <si>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</si>
  <si>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</si>
  <si>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</si>
  <si>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</si>
  <si>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</si>
  <si>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</si>
  <si>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</si>
  <si>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</si>
  <si>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</si>
  <si>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</si>
  <si>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</si>
  <si>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</si>
  <si>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</si>
  <si>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</si>
  <si>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</si>
  <si>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</si>
  <si>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</si>
  <si>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</si>
  <si>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</si>
  <si>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</si>
  <si>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</si>
  <si>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</si>
  <si>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</si>
  <si>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</si>
  <si>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</si>
  <si>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</si>
  <si>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</si>
  <si>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</si>
  <si>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</si>
  <si>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</si>
  <si>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</si>
  <si>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</si>
  <si>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</si>
  <si>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</si>
  <si>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</si>
  <si>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</si>
  <si>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</si>
  <si>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</si>
  <si>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</si>
  <si>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</si>
  <si>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</si>
  <si>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</si>
  <si>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</si>
  <si>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</si>
  <si>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</si>
  <si>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</si>
  <si>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</si>
  <si>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</si>
  <si>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</si>
  <si>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</si>
  <si>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</si>
  <si>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</si>
  <si>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</si>
  <si>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</si>
  <si>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</si>
  <si>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</si>
  <si>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</si>
  <si>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</si>
  <si>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</si>
  <si>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</si>
  <si>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</si>
  <si>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</si>
  <si>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</si>
  <si>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</si>
  <si>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</si>
  <si>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</si>
  <si>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</si>
  <si>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</si>
  <si>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</si>
  <si>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</si>
  <si>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</si>
  <si>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</si>
  <si>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</si>
  <si>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</si>
  <si>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</si>
  <si>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</si>
  <si>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</si>
  <si>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</si>
  <si>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</si>
  <si>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</si>
  <si>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</si>
  <si>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</si>
  <si>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</si>
  <si>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</si>
  <si>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</si>
  <si>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</si>
  <si>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</si>
  <si>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</si>
  <si>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</si>
  <si>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</si>
  <si>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</si>
  <si>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</si>
  <si>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</si>
  <si>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</si>
  <si>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</si>
  <si>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</si>
  <si>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</si>
  <si>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</si>
  <si>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</si>
  <si>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</si>
  <si>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</si>
  <si>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</si>
  <si>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</si>
  <si>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</si>
  <si>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</si>
  <si>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</si>
  <si>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</si>
  <si>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</si>
  <si>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</si>
  <si>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</si>
  <si>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</si>
  <si>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</si>
  <si>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</si>
  <si>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</si>
  <si>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</si>
  <si>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</si>
  <si>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</si>
  <si>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</si>
  <si>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</si>
  <si>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</si>
  <si>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</si>
  <si>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</si>
  <si>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</si>
  <si>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</si>
  <si>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</si>
  <si>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</si>
  <si>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</si>
  <si>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</si>
  <si>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</si>
  <si>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</si>
  <si>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</si>
  <si>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</si>
  <si>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</si>
  <si>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</si>
  <si>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</si>
  <si>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</si>
  <si>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</si>
  <si>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</si>
  <si>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</si>
  <si>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</si>
  <si>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</si>
  <si>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</si>
  <si>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</si>
  <si>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</si>
  <si>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</si>
  <si>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</si>
  <si>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</si>
  <si>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</si>
  <si>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</si>
  <si>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</si>
  <si>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</si>
  <si>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</si>
  <si>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</si>
  <si>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</si>
  <si>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</si>
  <si>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</si>
  <si>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</si>
  <si>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</si>
  <si>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</si>
  <si>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</si>
  <si>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</si>
  <si>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</si>
  <si>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</si>
  <si>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</si>
  <si>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</si>
  <si>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</si>
  <si>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</si>
  <si>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</si>
  <si>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</si>
  <si>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</si>
  <si>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</si>
  <si>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</si>
  <si>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</si>
  <si>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</si>
  <si>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</si>
  <si>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</si>
  <si>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</si>
  <si>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</si>
  <si>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</si>
  <si>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</si>
  <si>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</si>
  <si>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</si>
  <si>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</si>
  <si>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</si>
  <si>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</si>
  <si>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</si>
  <si>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</si>
  <si>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</si>
  <si>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</si>
  <si>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</si>
  <si>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</si>
  <si>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</si>
  <si>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</si>
  <si>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</si>
  <si>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</si>
  <si>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</si>
  <si>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</si>
  <si>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</si>
  <si>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</si>
  <si>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</si>
  <si>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</si>
  <si>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</si>
  <si>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</si>
  <si>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</si>
  <si>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</si>
  <si>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</si>
  <si>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</si>
  <si>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</si>
  <si>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</si>
  <si>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</si>
  <si>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</si>
  <si>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</si>
  <si>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</si>
  <si>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</si>
  <si>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</si>
  <si>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</si>
  <si>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</si>
  <si>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</si>
  <si>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</si>
  <si>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</si>
  <si>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</si>
  <si>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</si>
  <si>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</si>
  <si>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</si>
  <si>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</si>
  <si>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</si>
  <si>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</si>
  <si>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</si>
  <si>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</si>
  <si>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</si>
  <si>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</si>
  <si>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</si>
  <si>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</si>
  <si>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</si>
  <si>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</si>
  <si>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</si>
  <si>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</si>
  <si>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</si>
  <si>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</si>
  <si>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</si>
  <si>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</si>
  <si>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</si>
  <si>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</si>
  <si>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</si>
  <si>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</si>
  <si>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</si>
  <si>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</si>
  <si>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</si>
  <si>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</si>
  <si>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</si>
  <si>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</si>
  <si>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</si>
  <si>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</si>
  <si>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</si>
  <si>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</si>
  <si>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</si>
  <si>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</si>
  <si>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</si>
  <si>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</si>
  <si>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</si>
  <si>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</si>
  <si>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</si>
  <si>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</si>
  <si>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</si>
  <si>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</si>
  <si>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</si>
  <si>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</si>
  <si>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</si>
  <si>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</si>
  <si>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</si>
  <si>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</si>
  <si>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</si>
  <si>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</si>
  <si>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</si>
  <si>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</si>
  <si>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</si>
  <si>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</si>
  <si>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</si>
  <si>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</si>
  <si>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</si>
  <si>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</si>
  <si>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</si>
  <si>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</si>
  <si>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</si>
  <si>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</si>
  <si>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</si>
  <si>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</si>
  <si>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</si>
  <si>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</si>
  <si>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</si>
  <si>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</si>
  <si>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</si>
  <si>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</si>
  <si>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</si>
  <si>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</si>
  <si>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</si>
  <si>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</si>
  <si>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</si>
  <si>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</si>
  <si>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</si>
  <si>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</si>
  <si>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</si>
  <si>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</si>
  <si>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</si>
  <si>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</si>
  <si>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</si>
  <si>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</si>
  <si>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</si>
  <si>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</si>
  <si>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</si>
  <si>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</si>
  <si>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</si>
  <si>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</si>
  <si>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</si>
  <si>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</si>
  <si>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</si>
  <si>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</si>
  <si>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</si>
  <si>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</si>
  <si>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</si>
  <si>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</si>
  <si>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</si>
  <si>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</si>
  <si>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</si>
  <si>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</si>
  <si>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</si>
  <si>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</si>
  <si>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</si>
  <si>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</si>
  <si>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</si>
  <si>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</si>
  <si>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</si>
  <si>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</si>
  <si>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</si>
  <si>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</si>
  <si>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</si>
  <si>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</si>
  <si>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</si>
  <si>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</si>
  <si>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</si>
  <si>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</si>
  <si>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</si>
  <si>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</si>
  <si>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</si>
  <si>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</si>
  <si>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</si>
  <si>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</si>
  <si>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</si>
  <si>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</si>
  <si>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</si>
  <si>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</si>
  <si>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</si>
  <si>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</si>
  <si>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</si>
  <si>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</si>
  <si>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</si>
  <si>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</si>
  <si>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</si>
  <si>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</si>
  <si>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</si>
  <si>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</si>
  <si>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</si>
  <si>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</si>
  <si>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</si>
  <si>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</si>
  <si>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</si>
  <si>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</si>
  <si>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</si>
  <si>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</si>
  <si>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</si>
  <si>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</si>
  <si>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</si>
  <si>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</si>
  <si>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</si>
  <si>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</si>
  <si>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</si>
  <si>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</si>
  <si>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</si>
  <si>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</si>
  <si>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</si>
  <si>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</si>
  <si>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</si>
  <si>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</si>
  <si>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</si>
  <si>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</si>
  <si>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</si>
  <si>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</si>
  <si>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</si>
  <si>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</si>
  <si>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</si>
  <si>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</si>
  <si>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</si>
  <si>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</si>
  <si>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</si>
  <si>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</si>
  <si>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</si>
  <si>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</si>
  <si>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</si>
  <si>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</si>
  <si>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</si>
  <si>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</si>
  <si>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</si>
  <si>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</si>
  <si>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</si>
  <si>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</si>
  <si>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</si>
  <si>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</si>
  <si>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</si>
  <si>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</si>
  <si>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</si>
  <si>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</si>
  <si>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</si>
  <si>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</si>
  <si>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</si>
  <si>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</si>
  <si>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</si>
  <si>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</si>
  <si>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</si>
  <si>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</si>
  <si>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</si>
  <si>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</si>
  <si>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</si>
  <si>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</si>
  <si>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</si>
  <si>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</si>
  <si>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</si>
  <si>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</si>
  <si>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</si>
  <si>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</si>
  <si>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</si>
  <si>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</si>
  <si>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</si>
  <si>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</si>
  <si>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</si>
  <si>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</si>
  <si>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</si>
  <si>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</si>
  <si>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</si>
  <si>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</si>
  <si>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</si>
  <si>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</si>
  <si>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</si>
  <si>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</si>
  <si>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</si>
  <si>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</si>
  <si>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</si>
  <si>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</si>
  <si>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</si>
  <si>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</si>
  <si>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</si>
  <si>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</si>
  <si>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</si>
  <si>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</si>
  <si>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</si>
  <si>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</si>
  <si>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</si>
  <si>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</si>
  <si>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</si>
  <si>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</si>
  <si>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</si>
  <si>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</si>
  <si>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</si>
  <si>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</si>
  <si>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</si>
  <si>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</si>
  <si>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</si>
  <si>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</si>
  <si>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</si>
  <si>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</si>
  <si>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</si>
  <si>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</si>
  <si>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</si>
  <si>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</si>
  <si>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</si>
  <si>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</si>
  <si>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</si>
  <si>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</si>
  <si>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</si>
  <si>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</si>
  <si>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</si>
  <si>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</si>
  <si>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</si>
  <si>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</si>
  <si>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</si>
  <si>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</si>
  <si>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</si>
  <si>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</si>
  <si>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</si>
  <si>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</si>
  <si>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</si>
  <si>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</si>
  <si>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</si>
  <si>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</si>
  <si>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</si>
  <si>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</si>
  <si>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</si>
  <si>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</si>
  <si>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</si>
  <si>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</si>
  <si>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</si>
  <si>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</si>
  <si>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</si>
  <si>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</si>
  <si>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</si>
  <si>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</si>
  <si>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</si>
  <si>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</si>
  <si>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</si>
  <si>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</si>
  <si>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</si>
  <si>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</si>
  <si>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</si>
  <si>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</si>
  <si>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</si>
  <si>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</si>
  <si>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</si>
  <si>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</si>
  <si>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</si>
  <si>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</si>
  <si>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</si>
  <si>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</si>
  <si>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</si>
  <si>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</si>
  <si>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</si>
  <si>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</si>
  <si>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</si>
  <si>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</si>
  <si>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</si>
  <si>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</si>
  <si>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</si>
  <si>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</si>
  <si>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</si>
  <si>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</si>
  <si>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</si>
  <si>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</si>
  <si>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</si>
  <si>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</si>
  <si>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</si>
  <si>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</si>
  <si>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</si>
  <si>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</si>
  <si>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</si>
  <si>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</si>
  <si>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</si>
  <si>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</si>
  <si>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</si>
  <si>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</si>
  <si>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</si>
  <si>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</si>
  <si>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</si>
  <si>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</si>
  <si>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</si>
  <si>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</si>
  <si>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</si>
  <si>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</si>
  <si>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</si>
  <si>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</si>
  <si>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</si>
  <si>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</si>
  <si>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</si>
  <si>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</si>
  <si>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</si>
  <si>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</si>
  <si>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</si>
  <si>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</si>
  <si>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</si>
  <si>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</si>
  <si>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</si>
  <si>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</si>
  <si>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</si>
  <si>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</si>
  <si>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</si>
  <si>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</si>
  <si>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</si>
  <si>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</si>
  <si>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</si>
  <si>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</si>
  <si>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</si>
  <si>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</si>
  <si>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</si>
  <si>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</si>
  <si>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</si>
  <si>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</si>
  <si>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</si>
  <si>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</si>
  <si>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</si>
  <si>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</si>
  <si>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</si>
  <si>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</si>
  <si>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</si>
  <si>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</si>
  <si>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</si>
  <si>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</si>
  <si>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</si>
  <si>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</si>
  <si>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</si>
  <si>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</si>
  <si>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</si>
  <si>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</si>
  <si>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</si>
  <si>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</si>
  <si>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</si>
  <si>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</si>
  <si>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</si>
  <si>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</si>
  <si>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</si>
  <si>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</si>
  <si>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</si>
  <si>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</si>
  <si>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</si>
  <si>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</si>
  <si>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</si>
  <si>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</si>
  <si>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</si>
  <si>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</si>
  <si>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</si>
  <si>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</si>
  <si>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</si>
  <si>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</si>
  <si>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</si>
  <si>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</si>
  <si>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</si>
  <si>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</si>
  <si>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</si>
  <si>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</si>
  <si>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</si>
  <si>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</si>
  <si>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</si>
  <si>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</si>
  <si>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</si>
  <si>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</si>
  <si>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</si>
  <si>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</si>
  <si>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</si>
  <si>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</si>
  <si>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</si>
  <si>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</si>
  <si>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</si>
  <si>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</si>
  <si>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</si>
  <si>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</si>
  <si>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</si>
  <si>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</si>
  <si>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</si>
  <si>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</si>
  <si>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</si>
  <si>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</si>
  <si>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</si>
  <si>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</si>
  <si>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</si>
  <si>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</si>
  <si>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</si>
  <si>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</si>
  <si>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</si>
  <si>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</si>
  <si>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</si>
  <si>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</si>
  <si>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</si>
  <si>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</si>
  <si>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</si>
  <si>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</si>
  <si>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</si>
  <si>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</si>
  <si>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</si>
  <si>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</si>
  <si>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</si>
  <si>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</si>
  <si>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</si>
  <si>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</si>
  <si>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</si>
  <si>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</si>
  <si>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</si>
  <si>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</si>
  <si>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</si>
  <si>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</si>
  <si>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</si>
  <si>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</si>
  <si>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</si>
  <si>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</si>
  <si>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</si>
  <si>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</si>
  <si>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</si>
  <si>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</si>
  <si>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</si>
  <si>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</si>
  <si>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</si>
  <si>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</si>
  <si>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</si>
  <si>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</si>
  <si>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</si>
  <si>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</si>
  <si>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</si>
  <si>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</si>
  <si>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</si>
  <si>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</si>
  <si>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</si>
  <si>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</si>
  <si>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</si>
  <si>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</si>
  <si>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</si>
  <si>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</si>
  <si>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</si>
  <si>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</si>
  <si>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</si>
  <si>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</si>
  <si>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</si>
  <si>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</si>
  <si>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</si>
  <si>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</si>
  <si>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</si>
  <si>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</si>
  <si>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</si>
  <si>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</si>
  <si>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</si>
  <si>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</si>
  <si>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</si>
  <si>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</si>
  <si>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</si>
  <si>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</si>
  <si>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</si>
  <si>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</si>
  <si>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</si>
  <si>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</si>
  <si>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</si>
  <si>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</si>
  <si>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</si>
  <si>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</si>
  <si>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</si>
  <si>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</si>
  <si>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</si>
  <si>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</si>
  <si>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</si>
  <si>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</si>
  <si>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</si>
  <si>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</si>
  <si>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</si>
  <si>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</si>
  <si>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</si>
  <si>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</si>
  <si>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</si>
  <si>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</si>
  <si>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</si>
  <si>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</si>
  <si>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</si>
  <si>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</si>
  <si>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</si>
  <si>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</si>
  <si>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</si>
  <si>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</si>
  <si>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</si>
  <si>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</si>
  <si>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</si>
  <si>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</si>
  <si>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</si>
  <si>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</si>
  <si>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</si>
  <si>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</si>
  <si>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</si>
  <si>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</si>
  <si>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</si>
  <si>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</si>
  <si>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</si>
  <si>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</si>
  <si>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</si>
  <si>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</si>
  <si>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</si>
  <si>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</si>
  <si>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</si>
  <si>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</si>
  <si>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</si>
  <si>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</si>
  <si>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</si>
  <si>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</si>
  <si>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</si>
  <si>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</si>
  <si>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</si>
  <si>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</si>
  <si>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</si>
  <si>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</si>
  <si>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</si>
  <si>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</si>
  <si>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</si>
  <si>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</si>
  <si>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</si>
  <si>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</si>
  <si>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</si>
  <si>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</si>
  <si>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</si>
  <si>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</si>
  <si>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</si>
  <si>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</si>
  <si>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</si>
  <si>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</si>
  <si>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</si>
  <si>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</si>
  <si>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</si>
  <si>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</si>
  <si>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</si>
  <si>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</si>
  <si>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</si>
  <si>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</si>
  <si>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</si>
  <si>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</si>
  <si>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</si>
  <si>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</si>
  <si>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</si>
  <si>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</si>
  <si>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</si>
  <si>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</si>
  <si>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</si>
  <si>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</si>
  <si>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</si>
  <si>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</si>
  <si>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</si>
  <si>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</si>
  <si>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</si>
  <si>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</si>
  <si>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</si>
  <si>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</si>
  <si>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</si>
  <si>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</si>
  <si>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</si>
  <si>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</si>
  <si>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</si>
  <si>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</si>
  <si>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</si>
  <si>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</si>
  <si>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</si>
  <si>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</si>
  <si>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</si>
  <si>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</si>
  <si>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</si>
  <si>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</si>
  <si>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</si>
  <si>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</si>
  <si>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</si>
  <si>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</si>
  <si>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</si>
  <si>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</si>
  <si>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</si>
  <si>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</si>
  <si>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</si>
  <si>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</si>
  <si>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</si>
  <si>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</si>
  <si>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</si>
  <si>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</si>
  <si>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</si>
  <si>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</si>
  <si>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</si>
  <si>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</si>
  <si>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</si>
  <si>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</si>
  <si>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</si>
  <si>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</si>
  <si>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</si>
  <si>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</si>
  <si>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</si>
  <si>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</si>
  <si>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</si>
  <si>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</si>
  <si>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</si>
  <si>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</si>
  <si>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</si>
  <si>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</si>
  <si>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</si>
  <si>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</si>
  <si>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</si>
  <si>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</si>
  <si>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</si>
  <si>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</si>
  <si>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</si>
  <si>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</si>
  <si>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</si>
  <si>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</si>
  <si>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</si>
  <si>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</si>
  <si>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</si>
  <si>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</si>
  <si>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</si>
  <si>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</si>
  <si>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</si>
  <si>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</si>
  <si>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</si>
  <si>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</si>
  <si>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</si>
  <si>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</si>
  <si>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</si>
  <si>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</si>
  <si>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</si>
  <si>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</si>
  <si>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</si>
  <si>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</si>
  <si>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</si>
  <si>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</si>
  <si>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</si>
  <si>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</si>
  <si>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</si>
  <si>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</si>
  <si>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</si>
  <si>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</si>
  <si>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</si>
  <si>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</si>
  <si>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</si>
  <si>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</si>
  <si>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</si>
  <si>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</si>
  <si>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</si>
  <si>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</si>
  <si>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</si>
  <si>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</si>
  <si>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</si>
  <si>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</si>
  <si>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</si>
  <si>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</si>
  <si>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</si>
  <si>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</si>
  <si>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</si>
  <si>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</si>
  <si>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</si>
  <si>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</si>
  <si>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</si>
  <si>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</si>
  <si>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</si>
  <si>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</si>
  <si>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</si>
  <si>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</si>
  <si>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</si>
  <si>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</si>
  <si>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</si>
  <si>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</si>
  <si>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</si>
  <si>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</si>
  <si>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</si>
  <si>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</si>
  <si>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</si>
  <si>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</si>
  <si>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</si>
  <si>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</si>
  <si>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</si>
  <si>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</si>
  <si>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</si>
  <si>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</si>
  <si>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</si>
  <si>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</si>
  <si>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</si>
  <si>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</si>
  <si>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</si>
  <si>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</si>
  <si>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</si>
  <si>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</si>
  <si>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</si>
  <si>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</si>
  <si>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</si>
  <si>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</si>
  <si>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</si>
  <si>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</si>
  <si>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</si>
  <si>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</si>
  <si>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</si>
  <si>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</si>
  <si>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</si>
  <si>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</si>
  <si>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</si>
  <si>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</si>
  <si>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</si>
  <si>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</si>
  <si>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</si>
  <si>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</si>
  <si>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</si>
  <si>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</si>
  <si>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</si>
  <si>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</si>
  <si>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</si>
  <si>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</si>
  <si>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</si>
  <si>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</si>
  <si>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</si>
  <si>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</si>
  <si>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</si>
  <si>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</si>
  <si>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</si>
  <si>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</si>
  <si>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</si>
  <si>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</si>
  <si>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</si>
  <si>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</si>
  <si>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</si>
  <si>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</si>
  <si>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</si>
  <si>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</si>
  <si>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</si>
  <si>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</si>
  <si>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</si>
  <si>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</si>
  <si>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</si>
  <si>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</si>
  <si>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</si>
  <si>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</si>
  <si>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</si>
  <si>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</si>
  <si>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</si>
  <si>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</si>
  <si>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</si>
  <si>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</si>
  <si>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</si>
  <si>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</si>
  <si>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</si>
  <si>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</si>
  <si>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</si>
  <si>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</si>
  <si>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</si>
  <si>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</si>
  <si>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</si>
  <si>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</si>
  <si>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</si>
  <si>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</si>
  <si>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</si>
  <si>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</si>
  <si>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</si>
  <si>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</si>
  <si>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</si>
  <si>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</si>
  <si>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</si>
  <si>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</si>
  <si>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</si>
  <si>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</si>
  <si>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</si>
  <si>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</si>
  <si>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</si>
  <si>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</si>
  <si>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</si>
  <si>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</si>
  <si>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</si>
  <si>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</si>
  <si>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</si>
  <si>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</si>
  <si>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</si>
  <si>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</si>
  <si>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</si>
  <si>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</si>
  <si>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</si>
  <si>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</si>
  <si>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</si>
  <si>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</si>
  <si>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</si>
  <si>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</si>
  <si>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</si>
  <si>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</si>
  <si>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</si>
  <si>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</si>
  <si>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</si>
  <si>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</si>
  <si>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</si>
  <si>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</si>
  <si>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</si>
  <si>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</si>
  <si>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</si>
  <si>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</si>
  <si>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</si>
  <si>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</si>
  <si>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</si>
  <si>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</si>
  <si>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</si>
  <si>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</si>
  <si>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</si>
  <si>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</si>
  <si>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</si>
  <si>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</si>
  <si>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</si>
  <si>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</si>
  <si>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</si>
  <si>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</si>
  <si>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</si>
  <si>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</si>
  <si>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</si>
  <si>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</si>
  <si>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</si>
  <si>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</si>
  <si>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</si>
  <si>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</si>
  <si>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</si>
  <si>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</si>
  <si>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</si>
  <si>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</si>
  <si>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</si>
  <si>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</si>
  <si>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</si>
  <si>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</si>
  <si>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</si>
  <si>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</si>
  <si>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</si>
  <si>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</si>
  <si>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</si>
  <si>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</si>
  <si>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</si>
  <si>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</si>
  <si>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</si>
  <si>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</si>
  <si>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</si>
  <si>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</si>
  <si>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</si>
  <si>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</si>
  <si>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</si>
  <si>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</si>
  <si>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</si>
  <si>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</si>
  <si>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</si>
  <si>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</si>
  <si>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</si>
  <si>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</si>
  <si>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</si>
  <si>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</si>
  <si>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</si>
  <si>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</si>
  <si>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</si>
  <si>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</si>
  <si>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</si>
  <si>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</si>
  <si>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</si>
  <si>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</si>
  <si>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</si>
  <si>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</si>
  <si>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</si>
  <si>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</si>
  <si>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</si>
  <si>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</si>
  <si>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</si>
  <si>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</si>
  <si>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</si>
  <si>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</si>
  <si>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</si>
  <si>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</si>
  <si>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</si>
  <si>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</si>
  <si>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</si>
  <si>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</si>
  <si>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</si>
  <si>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</si>
  <si>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</si>
  <si>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</si>
  <si>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</si>
  <si>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</si>
  <si>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</si>
  <si>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</si>
  <si>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</si>
  <si>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</si>
  <si>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</si>
  <si>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</si>
  <si>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</si>
  <si>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</si>
  <si>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</si>
  <si>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</si>
  <si>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</si>
  <si>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</si>
  <si>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</si>
  <si>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</si>
  <si>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</si>
  <si>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</si>
  <si>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</si>
  <si>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</si>
  <si>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</si>
  <si>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</si>
  <si>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</si>
  <si>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</si>
  <si>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</si>
  <si>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</si>
  <si>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</si>
  <si>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</si>
  <si>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</si>
  <si>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</si>
  <si>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</si>
  <si>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</si>
  <si>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</si>
  <si>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</si>
  <si>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</si>
  <si>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</si>
  <si>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</si>
  <si>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</si>
  <si>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</si>
  <si>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</si>
  <si>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</si>
  <si>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</si>
  <si>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</si>
  <si>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</si>
  <si>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</si>
  <si>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</si>
  <si>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</si>
  <si>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</si>
  <si>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</si>
  <si>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</si>
  <si>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</si>
  <si>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</si>
  <si>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</si>
  <si>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</si>
  <si>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</si>
  <si>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</si>
  <si>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</si>
  <si>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</si>
  <si>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</si>
  <si>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</si>
  <si>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</si>
  <si>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</si>
  <si>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</si>
  <si>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</si>
  <si>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</si>
  <si>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</si>
  <si>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</si>
  <si>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</si>
  <si>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</si>
  <si>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</si>
  <si>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</si>
  <si>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</si>
  <si>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</si>
  <si>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</si>
  <si>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</si>
  <si>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</si>
  <si>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</si>
  <si>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</si>
  <si>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</si>
  <si>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</si>
  <si>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</si>
  <si>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</si>
  <si>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</si>
  <si>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</si>
  <si>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</si>
  <si>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</si>
  <si>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</si>
  <si>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</si>
  <si>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</si>
  <si>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</si>
  <si>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</si>
  <si>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</si>
  <si>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</si>
  <si>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</si>
  <si>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</si>
  <si>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</si>
  <si>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</si>
  <si>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</si>
  <si>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</si>
  <si>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</si>
  <si>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</si>
  <si>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</si>
  <si>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</si>
  <si>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</si>
  <si>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</si>
  <si>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</si>
  <si>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</si>
  <si>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</si>
  <si>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</si>
  <si>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</si>
  <si>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</si>
  <si>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</si>
  <si>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</si>
  <si>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</si>
  <si>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</si>
  <si>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</si>
  <si>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</si>
  <si>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</si>
  <si>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</si>
  <si>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</si>
  <si>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</si>
  <si>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</si>
  <si>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</si>
  <si>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</si>
  <si>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</si>
  <si>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</si>
  <si>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</si>
  <si>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</si>
  <si>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</si>
  <si>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</si>
  <si>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</si>
  <si>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</si>
  <si>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</si>
  <si>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</si>
  <si>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</si>
  <si>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</si>
  <si>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</si>
  <si>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</si>
  <si>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</si>
  <si>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</si>
  <si>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</si>
  <si>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</si>
  <si>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</si>
  <si>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</si>
  <si>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</si>
  <si>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</si>
  <si>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</si>
  <si>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</si>
  <si>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</si>
  <si>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</si>
  <si>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</si>
  <si>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</si>
  <si>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</si>
  <si>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</si>
  <si>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</si>
  <si>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</si>
  <si>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</si>
  <si>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</si>
  <si>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</si>
  <si>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</si>
  <si>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</si>
  <si>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</si>
  <si>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</si>
  <si>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</si>
  <si>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</si>
  <si>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</si>
  <si>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</si>
  <si>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</si>
  <si>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</si>
  <si>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</si>
  <si>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</si>
  <si>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</si>
  <si>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</si>
  <si>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</si>
  <si>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</si>
  <si>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</si>
  <si>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</si>
  <si>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</si>
  <si>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</si>
  <si>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</si>
  <si>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</si>
  <si>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</si>
  <si>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</si>
  <si>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</si>
  <si>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</si>
  <si>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</si>
  <si>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</si>
  <si>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</si>
  <si>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</si>
  <si>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</si>
  <si>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</si>
  <si>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</si>
  <si>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</si>
  <si>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</si>
  <si>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</si>
  <si>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</si>
  <si>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</si>
  <si>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</si>
  <si>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</si>
  <si>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</si>
  <si>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</si>
  <si>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</si>
  <si>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</si>
  <si>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</si>
  <si>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</si>
  <si>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</si>
  <si>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</si>
  <si>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</si>
  <si>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</si>
  <si>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</si>
  <si>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</si>
  <si>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</si>
  <si>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</si>
  <si>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</si>
  <si>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</si>
  <si>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</si>
  <si>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</si>
  <si>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</si>
  <si>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</si>
  <si>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</si>
  <si>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</si>
  <si>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</si>
  <si>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</si>
  <si>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</si>
  <si>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</si>
  <si>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</si>
  <si>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</si>
  <si>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</si>
  <si>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</si>
  <si>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</si>
  <si>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</si>
  <si>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</si>
  <si>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</si>
  <si>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</si>
  <si>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</si>
  <si>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</si>
  <si>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</si>
  <si>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</si>
  <si>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</si>
  <si>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</si>
  <si>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</si>
  <si>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</si>
  <si>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</si>
  <si>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</si>
  <si>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</si>
  <si>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</si>
  <si>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</si>
  <si>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</si>
  <si>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</si>
  <si>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</si>
  <si>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</si>
  <si>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</si>
  <si>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</si>
  <si>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</si>
  <si>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</si>
  <si>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</si>
  <si>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</si>
  <si>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</si>
  <si>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</si>
  <si>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</si>
  <si>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</si>
  <si>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</si>
  <si>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</si>
  <si>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</si>
  <si>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</si>
  <si>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</si>
  <si>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</si>
  <si>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</si>
  <si>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</si>
  <si>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</si>
  <si>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</si>
  <si>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</si>
  <si>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</si>
  <si>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</si>
  <si>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</si>
  <si>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</si>
  <si>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</si>
  <si>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</si>
  <si>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</si>
  <si>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</si>
  <si>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</si>
  <si>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</si>
  <si>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</si>
  <si>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</si>
  <si>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</si>
  <si>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</si>
  <si>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</si>
  <si>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</si>
  <si>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</si>
  <si>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</si>
  <si>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</si>
  <si>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</si>
  <si>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</si>
  <si>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</si>
  <si>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</si>
  <si>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</si>
  <si>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</si>
  <si>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</si>
  <si>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</si>
  <si>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</si>
  <si>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</si>
  <si>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</si>
  <si>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</si>
  <si>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</si>
  <si>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</si>
  <si>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</si>
  <si>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</si>
  <si>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</si>
  <si>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</si>
  <si>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</si>
  <si>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</si>
  <si>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</si>
  <si>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</si>
  <si>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</si>
  <si>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</si>
  <si>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</si>
  <si>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</si>
  <si>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</si>
  <si>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</si>
  <si>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</si>
  <si>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</si>
  <si>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</si>
  <si>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</si>
  <si>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</si>
  <si>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</si>
  <si>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</si>
  <si>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</si>
  <si>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</si>
  <si>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</si>
  <si>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</si>
  <si>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</si>
  <si>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</si>
  <si>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</si>
  <si>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</si>
  <si>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</si>
  <si>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</si>
  <si>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</si>
  <si>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</si>
  <si>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</si>
  <si>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</si>
  <si>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</si>
  <si>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</si>
  <si>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</si>
  <si>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</si>
  <si>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</si>
  <si>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</si>
  <si>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</si>
  <si>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</si>
  <si>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</si>
  <si>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</si>
  <si>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</si>
  <si>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</si>
  <si>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</si>
  <si>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</si>
  <si>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</si>
  <si>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</si>
  <si>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</si>
  <si>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</si>
  <si>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</si>
  <si>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</si>
  <si>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</si>
  <si>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</si>
  <si>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</si>
  <si>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</si>
  <si>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</si>
  <si>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</si>
  <si>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</si>
  <si>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</si>
  <si>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</si>
  <si>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</si>
  <si>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</si>
  <si>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</si>
  <si>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</si>
  <si>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</si>
  <si>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</si>
  <si>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</si>
  <si>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</si>
  <si>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</si>
  <si>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</si>
  <si>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</si>
  <si>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</si>
  <si>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</si>
  <si>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</si>
  <si>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</si>
  <si>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</si>
  <si>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</si>
  <si>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</si>
  <si>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</si>
  <si>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</si>
  <si>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</si>
  <si>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</si>
  <si>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</si>
  <si>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</si>
  <si>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</si>
  <si>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</si>
  <si>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</si>
  <si>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</si>
  <si>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</si>
  <si>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</si>
  <si>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</si>
  <si>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</si>
  <si>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</si>
  <si>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</si>
  <si>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</si>
  <si>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</si>
  <si>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</si>
  <si>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</si>
  <si>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</si>
  <si>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</si>
  <si>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</si>
  <si>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</si>
  <si>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</si>
  <si>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</si>
  <si>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</si>
  <si>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</si>
  <si>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</si>
  <si>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</si>
  <si>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</si>
  <si>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</si>
  <si>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</si>
  <si>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</si>
  <si>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</si>
  <si>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</si>
  <si>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</si>
  <si>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</si>
  <si>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</si>
  <si>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</si>
  <si>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</si>
  <si>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</si>
  <si>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</si>
  <si>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</si>
  <si>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</si>
  <si>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</si>
  <si>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</si>
  <si>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</si>
  <si>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</si>
  <si>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</si>
  <si>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</si>
  <si>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</si>
  <si>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</si>
  <si>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</si>
  <si>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</si>
  <si>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</si>
  <si>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</si>
  <si>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</si>
  <si>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</si>
  <si>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</si>
  <si>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</si>
  <si>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</si>
  <si>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</si>
  <si>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</si>
  <si>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</si>
  <si>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</si>
  <si>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</si>
  <si>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</si>
  <si>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</si>
  <si>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</si>
  <si>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</si>
  <si>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</si>
  <si>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</si>
  <si>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</si>
  <si>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</si>
  <si>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</si>
  <si>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</si>
  <si>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</si>
  <si>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</si>
  <si>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</si>
  <si>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</si>
  <si>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</si>
  <si>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</si>
  <si>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</si>
  <si>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</si>
  <si>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</si>
  <si>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</si>
  <si>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</si>
  <si>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</si>
  <si>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</si>
  <si>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</si>
  <si>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</si>
  <si>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</si>
  <si>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</si>
  <si>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</si>
  <si>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</si>
  <si>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</si>
  <si>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</si>
  <si>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</si>
  <si>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</si>
  <si>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</si>
  <si>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</si>
  <si>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</si>
  <si>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</si>
  <si>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</si>
  <si>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</si>
  <si>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</si>
  <si>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</si>
  <si>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</si>
  <si>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</si>
  <si>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</si>
  <si>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</si>
  <si>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</si>
  <si>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</si>
  <si>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</si>
  <si>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</si>
  <si>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</si>
  <si>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</si>
  <si>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</si>
  <si>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</si>
  <si>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</si>
  <si>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</si>
  <si>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</si>
  <si>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</si>
  <si>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</si>
  <si>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</si>
  <si>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</si>
  <si>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</si>
  <si>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</si>
  <si>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</si>
  <si>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</si>
  <si>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</si>
  <si>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</si>
  <si>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</si>
  <si>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</si>
  <si>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</si>
  <si>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</si>
  <si>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</si>
  <si>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</si>
  <si>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</si>
  <si>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</si>
  <si>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</si>
  <si>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</si>
  <si>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</si>
  <si>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</si>
  <si>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</si>
  <si>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</si>
  <si>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</si>
  <si>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</si>
  <si>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</si>
  <si>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</si>
  <si>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</si>
  <si>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</si>
  <si>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</si>
  <si>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</si>
  <si>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</si>
  <si>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</si>
  <si>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</si>
  <si>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</si>
  <si>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</si>
  <si>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</si>
  <si>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</si>
  <si>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</si>
  <si>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</si>
  <si>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</si>
  <si>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</si>
  <si>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</si>
  <si>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</si>
  <si>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</si>
  <si>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</si>
  <si>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</si>
  <si>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</si>
  <si>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</si>
  <si>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</si>
  <si>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</si>
  <si>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</si>
  <si>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</si>
  <si>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</si>
  <si>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</si>
  <si>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</si>
  <si>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</si>
  <si>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</si>
  <si>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</si>
  <si>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</si>
  <si>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</si>
  <si>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</si>
  <si>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</si>
  <si>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</si>
  <si>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</si>
  <si>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</si>
  <si>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</si>
  <si>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</si>
  <si>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</si>
  <si>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</si>
  <si>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</si>
  <si>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</si>
  <si>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</si>
  <si>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</si>
  <si>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</si>
  <si>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</si>
  <si>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</si>
  <si>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</si>
  <si>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</si>
  <si>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</si>
  <si>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</si>
  <si>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</si>
  <si>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</si>
  <si>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</si>
  <si>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</si>
  <si>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</si>
  <si>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</si>
  <si>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</si>
  <si>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</si>
  <si>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</si>
  <si>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</si>
  <si>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</si>
  <si>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</si>
  <si>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</si>
  <si>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</si>
  <si>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</si>
  <si>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</si>
  <si>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</si>
  <si>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</si>
  <si>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</si>
  <si>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</si>
  <si>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</si>
  <si>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</si>
  <si>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</si>
  <si>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</si>
  <si>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</si>
  <si>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</si>
  <si>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</si>
  <si>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</si>
  <si>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</si>
  <si>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</si>
  <si>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</si>
  <si>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</si>
  <si>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</si>
  <si>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</si>
  <si>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</si>
  <si>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</si>
  <si>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</si>
  <si>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</si>
  <si>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</si>
  <si>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</si>
  <si>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</si>
  <si>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</si>
  <si>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</si>
  <si>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</si>
  <si>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</si>
  <si>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</si>
  <si>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</si>
  <si>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</si>
  <si>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</si>
  <si>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</si>
  <si>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</si>
  <si>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</si>
  <si>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</si>
  <si>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</si>
  <si>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</si>
  <si>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</si>
  <si>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</si>
  <si>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</si>
  <si>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</si>
  <si>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</si>
  <si>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</si>
  <si>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</si>
  <si>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</si>
  <si>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</si>
  <si>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</si>
  <si>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</si>
  <si>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</si>
  <si>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</si>
  <si>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</si>
  <si>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</si>
  <si>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</si>
  <si>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</si>
  <si>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</si>
  <si>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</si>
  <si>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</si>
  <si>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</si>
  <si>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</si>
  <si>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</si>
  <si>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</si>
  <si>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</si>
  <si>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</si>
  <si>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</si>
  <si>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</si>
  <si>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</si>
  <si>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</si>
  <si>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</si>
  <si>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</si>
  <si>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</si>
  <si>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</si>
  <si>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</si>
  <si>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</si>
  <si>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</si>
  <si>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</si>
  <si>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</si>
  <si>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</si>
  <si>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</si>
  <si>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</si>
  <si>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</si>
  <si>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</si>
  <si>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</si>
  <si>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</si>
  <si>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</si>
  <si>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</si>
  <si>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</si>
  <si>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</si>
  <si>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</si>
  <si>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</si>
  <si>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</si>
  <si>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</si>
  <si>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</si>
  <si>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</si>
  <si>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</si>
  <si>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</si>
  <si>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</si>
  <si>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</si>
  <si>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</si>
  <si>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</si>
  <si>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</si>
  <si>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</si>
  <si>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</si>
  <si>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</si>
  <si>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</si>
  <si>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</si>
  <si>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</si>
  <si>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</si>
  <si>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</si>
  <si>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</si>
  <si>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</si>
  <si>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</si>
  <si>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</si>
  <si>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</si>
  <si>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</si>
  <si>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</si>
  <si>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</si>
  <si>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</si>
  <si>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</si>
  <si>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</si>
  <si>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</si>
  <si>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</si>
  <si>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</si>
  <si>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</si>
  <si>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</si>
  <si>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</si>
  <si>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</si>
  <si>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</si>
  <si>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</si>
  <si>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</si>
  <si>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</si>
  <si>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</si>
  <si>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</si>
  <si>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</si>
  <si>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</si>
  <si>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</si>
  <si>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</si>
  <si>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</si>
  <si>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</si>
  <si>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</si>
  <si>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</si>
  <si>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</si>
  <si>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</si>
  <si>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</si>
  <si>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</si>
  <si>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</si>
  <si>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</si>
  <si>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</si>
  <si>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</si>
  <si>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</si>
  <si>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</si>
  <si>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</si>
  <si>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</si>
  <si>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</si>
  <si>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</si>
  <si>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</si>
  <si>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</si>
  <si>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</si>
  <si>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</si>
  <si>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</si>
  <si>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</si>
  <si>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</si>
  <si>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</si>
  <si>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</si>
  <si>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</si>
  <si>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</si>
  <si>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</si>
  <si>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</si>
  <si>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</si>
  <si>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</si>
  <si>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</si>
  <si>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</si>
  <si>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</si>
  <si>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</si>
  <si>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</si>
  <si>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</si>
  <si>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</si>
  <si>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</si>
  <si>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</si>
  <si>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</si>
  <si>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</si>
  <si>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</si>
  <si>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</si>
  <si>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</si>
  <si>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</si>
  <si>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</si>
  <si>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</si>
  <si>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</si>
  <si>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</si>
  <si>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</si>
  <si>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</si>
  <si>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</si>
  <si>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</si>
  <si>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</si>
  <si>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</si>
  <si>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</si>
  <si>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</si>
  <si>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</si>
  <si>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</si>
  <si>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</si>
  <si>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</si>
  <si>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</si>
  <si>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</si>
  <si>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</si>
  <si>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</si>
  <si>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</si>
  <si>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</si>
  <si>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</si>
  <si>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</si>
  <si>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</si>
  <si>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</si>
  <si>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</si>
  <si>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</si>
  <si>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</si>
  <si>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</si>
  <si>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</si>
  <si>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</si>
  <si>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</si>
  <si>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</si>
  <si>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</si>
  <si>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</si>
  <si>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</si>
  <si>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</si>
  <si>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</si>
  <si>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</si>
  <si>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</si>
  <si>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</si>
  <si>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</si>
  <si>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</si>
  <si>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</si>
  <si>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</si>
  <si>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</si>
  <si>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</si>
  <si>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</si>
  <si>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</si>
  <si>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</si>
  <si>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</si>
  <si>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</si>
  <si>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</si>
  <si>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</si>
  <si>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</si>
  <si>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</si>
  <si>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</si>
  <si>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</si>
  <si>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</si>
  <si>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</si>
  <si>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</si>
  <si>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</si>
  <si>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</si>
  <si>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</si>
  <si>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</si>
  <si>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</si>
  <si>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</si>
  <si>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</si>
  <si>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</si>
  <si>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</si>
  <si>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</si>
  <si>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</si>
  <si>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</si>
  <si>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</si>
  <si>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</si>
  <si>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</si>
  <si>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</si>
  <si>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</si>
  <si>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</si>
  <si>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</si>
  <si>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</si>
  <si>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</si>
  <si>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</si>
  <si>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</si>
  <si>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</si>
  <si>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</si>
  <si>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</si>
  <si>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</si>
  <si>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</si>
  <si>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</si>
  <si>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</si>
  <si>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</si>
  <si>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</si>
  <si>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</si>
  <si>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</si>
  <si>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</si>
  <si>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</si>
  <si>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</si>
  <si>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</si>
  <si>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</si>
  <si>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</si>
  <si>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</si>
  <si>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</si>
  <si>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</si>
  <si>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</si>
  <si>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</si>
  <si>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</si>
  <si>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</si>
  <si>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</si>
  <si>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</si>
  <si>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</si>
  <si>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</si>
  <si>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</si>
  <si>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</si>
  <si>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</si>
  <si>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</si>
  <si>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</si>
  <si>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</si>
  <si>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</si>
  <si>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</si>
  <si>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</si>
  <si>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</si>
  <si>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</si>
  <si>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</si>
  <si>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</si>
  <si>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</si>
  <si>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</si>
  <si>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</si>
  <si>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</si>
  <si>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</si>
  <si>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</si>
  <si>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</si>
  <si>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</si>
  <si>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</si>
  <si>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</si>
  <si>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</si>
  <si>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</si>
  <si>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</si>
  <si>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</si>
  <si>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</si>
  <si>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</si>
  <si>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</si>
  <si>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</si>
  <si>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</si>
  <si>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</si>
  <si>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</si>
  <si>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</si>
  <si>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</si>
  <si>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</si>
  <si>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</si>
  <si>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</si>
  <si>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</si>
  <si>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</si>
  <si>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</si>
  <si>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</si>
  <si>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</si>
  <si>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</si>
  <si>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</si>
  <si>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</si>
  <si>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</si>
  <si>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</si>
  <si>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</si>
  <si>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</si>
  <si>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</si>
  <si>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</si>
  <si>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</si>
  <si>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</si>
  <si>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</si>
  <si>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</si>
  <si>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</si>
  <si>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</si>
  <si>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</si>
  <si>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</si>
  <si>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</si>
  <si>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</si>
  <si>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</si>
  <si>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</si>
  <si>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</si>
  <si>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</si>
  <si>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</si>
  <si>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</si>
  <si>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</si>
  <si>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</si>
  <si>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</si>
  <si>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</si>
  <si>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</si>
  <si>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</si>
  <si>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</si>
  <si>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</si>
  <si>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</si>
  <si>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</si>
  <si>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</si>
  <si>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</si>
  <si>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</si>
  <si>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</si>
  <si>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</si>
  <si>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</si>
  <si>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</si>
  <si>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</si>
  <si>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</si>
  <si>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</si>
  <si>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</si>
  <si>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</si>
  <si>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</si>
  <si>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</si>
  <si>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</si>
  <si>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</si>
  <si>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</si>
  <si>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</si>
  <si>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</si>
  <si>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</si>
  <si>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</si>
  <si>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</si>
  <si>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</si>
  <si>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</si>
  <si>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</si>
  <si>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</si>
  <si>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</si>
  <si>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</si>
  <si>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</si>
  <si>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</si>
  <si>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</si>
  <si>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</si>
  <si>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</si>
  <si>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</si>
  <si>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</si>
  <si>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</si>
  <si>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</si>
  <si>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</si>
  <si>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</si>
  <si>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</si>
  <si>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</si>
  <si>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</si>
  <si>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</si>
  <si>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</si>
  <si>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</si>
  <si>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</si>
  <si>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</si>
  <si>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</si>
  <si>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</si>
  <si>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</si>
  <si>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</si>
  <si>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</si>
  <si>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</si>
  <si>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</si>
  <si>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</si>
  <si>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</si>
  <si>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</si>
  <si>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</si>
  <si>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</si>
  <si>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</si>
  <si>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</si>
  <si>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</si>
  <si>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</si>
  <si>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</si>
  <si>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</si>
  <si>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</si>
  <si>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</si>
  <si>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</si>
  <si>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</si>
  <si>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</si>
  <si>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</si>
  <si>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</si>
  <si>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</si>
  <si>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</si>
  <si>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</si>
  <si>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</si>
  <si>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</si>
  <si>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</si>
  <si>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</si>
  <si>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</si>
  <si>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</si>
  <si>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</si>
  <si>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</si>
  <si>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</si>
  <si>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</si>
  <si>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</si>
  <si>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</si>
  <si>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</si>
  <si>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</si>
  <si>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</si>
  <si>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</si>
  <si>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</si>
  <si>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</si>
  <si>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</si>
  <si>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</si>
  <si>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</si>
  <si>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</si>
  <si>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</si>
  <si>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</si>
  <si>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</si>
  <si>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</si>
  <si>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</si>
  <si>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</si>
  <si>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</si>
  <si>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</si>
  <si>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</si>
  <si>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</si>
  <si>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</si>
  <si>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</si>
  <si>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</si>
  <si>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</si>
  <si>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</si>
  <si>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</si>
  <si>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</si>
  <si>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</si>
  <si>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</si>
  <si>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</si>
  <si>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</si>
  <si>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</si>
  <si>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</si>
  <si>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</si>
  <si>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</si>
  <si>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</si>
  <si>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</si>
  <si>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</si>
  <si>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</si>
  <si>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</si>
  <si>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</si>
  <si>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</si>
  <si>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</si>
  <si>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</si>
  <si>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</si>
  <si>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</si>
  <si>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</si>
  <si>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</si>
  <si>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</si>
  <si>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</si>
  <si>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</si>
  <si>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</si>
  <si>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</si>
  <si>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</si>
  <si>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</si>
  <si>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</si>
  <si>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</si>
  <si>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</si>
  <si>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</si>
  <si>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</si>
  <si>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</si>
  <si>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</si>
  <si>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</si>
  <si>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</si>
  <si>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</si>
  <si>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</si>
  <si>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</si>
  <si>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</si>
  <si>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</si>
  <si>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</si>
  <si>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</si>
  <si>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</si>
  <si>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</si>
  <si>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</si>
  <si>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</si>
  <si>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</si>
  <si>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</si>
  <si>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</si>
  <si>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</si>
  <si>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</si>
  <si>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</si>
  <si>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</si>
  <si>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</si>
  <si>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</si>
  <si>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</si>
  <si>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</si>
  <si>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</si>
  <si>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</si>
  <si>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</si>
  <si>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</si>
  <si>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</si>
  <si>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</si>
  <si>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</si>
  <si>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</si>
  <si>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</si>
  <si>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</si>
  <si>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</si>
  <si>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</si>
  <si>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</si>
  <si>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</si>
  <si>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</si>
  <si>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</si>
  <si>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</si>
  <si>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</si>
  <si>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</si>
  <si>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</si>
  <si>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</si>
  <si>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</si>
  <si>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</si>
  <si>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</si>
  <si>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</si>
  <si>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</si>
  <si>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</si>
  <si>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</si>
  <si>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</si>
  <si>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</si>
  <si>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</si>
  <si>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</si>
  <si>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</si>
  <si>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</si>
  <si>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</si>
  <si>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</si>
  <si>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</si>
  <si>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</si>
  <si>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</si>
  <si>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</si>
  <si>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</si>
  <si>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</si>
  <si>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</si>
  <si>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</si>
  <si>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</si>
  <si>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</si>
  <si>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</si>
  <si>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</si>
  <si>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</si>
  <si>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</si>
  <si>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</si>
  <si>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</si>
  <si>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</si>
  <si>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</si>
  <si>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</si>
  <si>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</si>
  <si>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</si>
  <si>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</si>
  <si>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</si>
  <si>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</si>
  <si>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</si>
  <si>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</si>
  <si>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</si>
  <si>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</si>
  <si>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</si>
  <si>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</si>
  <si>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</si>
  <si>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</si>
  <si>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</si>
  <si>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</si>
  <si>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</si>
  <si>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</si>
  <si>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</si>
  <si>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</si>
  <si>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</si>
  <si>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</si>
  <si>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</si>
  <si>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</si>
  <si>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</si>
  <si>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</si>
  <si>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</si>
  <si>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</si>
  <si>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</si>
  <si>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</si>
  <si>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</si>
  <si>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</si>
  <si>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</si>
  <si>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</si>
  <si>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</si>
  <si>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</si>
  <si>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</si>
  <si>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</si>
  <si>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</si>
  <si>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</si>
  <si>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</si>
  <si>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</si>
  <si>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</si>
  <si>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</si>
  <si>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</si>
  <si>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</si>
  <si>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</si>
  <si>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</si>
  <si>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</si>
  <si>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</si>
  <si>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</si>
  <si>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</si>
  <si>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</si>
  <si>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</si>
  <si>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</si>
  <si>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</si>
  <si>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</si>
  <si>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</si>
  <si>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</si>
  <si>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</si>
  <si>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</si>
  <si>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</si>
  <si>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</si>
  <si>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</si>
  <si>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</si>
  <si>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</si>
  <si>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</si>
  <si>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</si>
  <si>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</si>
  <si>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</si>
  <si>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</si>
  <si>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</si>
  <si>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</si>
  <si>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</si>
  <si>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</si>
  <si>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</si>
  <si>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</si>
  <si>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</si>
  <si>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</si>
  <si>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</si>
  <si>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</si>
  <si>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</si>
  <si>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</si>
  <si>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</si>
  <si>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</si>
  <si>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</si>
  <si>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</si>
  <si>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</si>
  <si>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</si>
  <si>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</si>
  <si>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</si>
  <si>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</si>
  <si>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</si>
  <si>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</si>
  <si>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</si>
  <si>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</si>
  <si>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</si>
  <si>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</si>
  <si>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</si>
  <si>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</si>
  <si>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</si>
  <si>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</si>
  <si>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</si>
  <si>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</si>
  <si>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</si>
  <si>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</si>
  <si>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</si>
  <si>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</si>
  <si>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</si>
  <si>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</si>
  <si>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</si>
  <si>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</si>
  <si>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</si>
  <si>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</si>
  <si>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</si>
  <si>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</si>
  <si>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</si>
  <si>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</si>
  <si>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</si>
  <si>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</si>
  <si>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</si>
  <si>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</si>
  <si>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</si>
  <si>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</si>
  <si>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</si>
  <si>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</si>
  <si>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</si>
  <si>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</si>
  <si>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</si>
  <si>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</si>
  <si>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</si>
  <si>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</si>
  <si>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</si>
  <si>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</si>
  <si>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</si>
  <si>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</si>
  <si>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</si>
  <si>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</si>
  <si>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</si>
  <si>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</si>
  <si>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</si>
  <si>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</si>
  <si>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</si>
  <si>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</si>
  <si>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</si>
  <si>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</si>
  <si>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</si>
  <si>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</si>
  <si>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</si>
  <si>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</si>
  <si>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</si>
  <si>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</si>
  <si>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</si>
  <si>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</si>
  <si>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</si>
  <si>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</si>
  <si>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</si>
  <si>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</si>
  <si>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</si>
  <si>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</si>
  <si>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</si>
  <si>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</si>
  <si>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</si>
  <si>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</si>
  <si>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</si>
  <si>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</si>
  <si>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</si>
  <si>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</si>
  <si>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</si>
  <si>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</si>
  <si>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</si>
  <si>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</si>
  <si>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</si>
  <si>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</si>
  <si>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</si>
  <si>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</si>
  <si>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</si>
  <si>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</si>
  <si>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</si>
  <si>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</si>
  <si>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</si>
  <si>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</si>
  <si>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</si>
  <si>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</si>
  <si>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</si>
  <si>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</si>
  <si>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</si>
  <si>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</si>
  <si>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</si>
  <si>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</si>
  <si>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</si>
  <si>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</si>
  <si>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</si>
  <si>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</si>
  <si>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</si>
  <si>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</si>
  <si>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</si>
  <si>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</si>
  <si>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</si>
  <si>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</si>
  <si>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</si>
  <si>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</si>
  <si>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</si>
  <si>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</si>
  <si>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</si>
  <si>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</si>
  <si>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</si>
  <si>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</si>
  <si>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</si>
  <si>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</si>
  <si>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</si>
  <si>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</si>
  <si>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</si>
  <si>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</si>
  <si>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</si>
  <si>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</si>
  <si>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</si>
  <si>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</si>
  <si>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</si>
  <si>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</si>
  <si>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</si>
  <si>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</si>
  <si>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</si>
  <si>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</si>
  <si>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</si>
  <si>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</si>
  <si>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</si>
  <si>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</si>
  <si>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</si>
  <si>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</si>
  <si>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</si>
  <si>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</si>
  <si>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</si>
  <si>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</si>
  <si>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</si>
  <si>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</si>
  <si>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</si>
  <si>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</si>
  <si>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</si>
  <si>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</si>
  <si>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</si>
  <si>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</si>
  <si>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</si>
  <si>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</si>
  <si>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</si>
  <si>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</si>
  <si>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</si>
  <si>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</si>
  <si>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</si>
  <si>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</si>
  <si>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</si>
  <si>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</si>
  <si>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</si>
  <si>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</si>
  <si>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</si>
  <si>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</si>
  <si>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</si>
  <si>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</si>
  <si>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</si>
  <si>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</si>
  <si>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</si>
  <si>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</si>
  <si>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</si>
  <si>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</si>
  <si>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</si>
  <si>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</si>
  <si>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</si>
  <si>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</si>
  <si>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</si>
  <si>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</si>
  <si>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</si>
  <si>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</si>
  <si>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</si>
  <si>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</si>
  <si>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</si>
  <si>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</si>
  <si>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</si>
  <si>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</si>
  <si>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</si>
  <si>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</si>
  <si>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</si>
  <si>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</si>
  <si>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</si>
  <si>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</si>
  <si>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</si>
  <si>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</si>
  <si>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</si>
  <si>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</si>
  <si>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</si>
  <si>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</si>
  <si>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</si>
  <si>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</si>
  <si>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</si>
  <si>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</si>
  <si>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</si>
  <si>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</si>
  <si>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</si>
  <si>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</si>
  <si>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</si>
  <si>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</si>
  <si>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</si>
  <si>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</si>
  <si>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</si>
  <si>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</si>
  <si>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</si>
  <si>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</si>
  <si>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</si>
  <si>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</si>
  <si>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</si>
  <si>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</si>
  <si>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</si>
  <si>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</si>
  <si>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</si>
  <si>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</si>
  <si>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</si>
  <si>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</si>
  <si>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</si>
  <si>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</si>
  <si>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</si>
  <si>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</si>
  <si>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</si>
  <si>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</si>
  <si>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</si>
  <si>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</si>
  <si>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</si>
  <si>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</si>
  <si>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</si>
  <si>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</si>
  <si>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</si>
  <si>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</si>
  <si>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</si>
  <si>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</si>
  <si>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</si>
  <si>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</si>
  <si>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</si>
  <si>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</si>
  <si>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</si>
  <si>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</si>
  <si>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</si>
  <si>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</si>
  <si>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</si>
  <si>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</si>
  <si>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</si>
  <si>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</si>
  <si>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</si>
  <si>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</si>
  <si>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</si>
  <si>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</si>
  <si>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</si>
  <si>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</si>
  <si>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</si>
  <si>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</si>
  <si>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</si>
  <si>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</si>
  <si>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</si>
  <si>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</si>
  <si>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</si>
  <si>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</si>
  <si>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</si>
  <si>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</si>
  <si>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</si>
  <si>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</si>
  <si>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</si>
  <si>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</si>
  <si>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</si>
  <si>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</si>
  <si>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</si>
  <si>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</si>
  <si>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</si>
  <si>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</si>
  <si>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</si>
  <si>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</si>
  <si>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</si>
  <si>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</si>
  <si>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</si>
  <si>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</si>
  <si>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</si>
  <si>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</si>
  <si>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</si>
  <si>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</si>
  <si>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</si>
  <si>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</si>
  <si>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</si>
  <si>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</si>
  <si>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</si>
  <si>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</si>
  <si>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</si>
  <si>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</si>
  <si>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</si>
  <si>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</si>
  <si>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</si>
  <si>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</si>
  <si>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</si>
  <si>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</si>
  <si>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</si>
  <si>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</si>
  <si>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</si>
  <si>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</si>
  <si>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</si>
  <si>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</si>
  <si>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</si>
  <si>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</si>
  <si>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</si>
  <si>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</si>
  <si>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</si>
  <si>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</si>
  <si>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</si>
  <si>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</si>
  <si>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</si>
  <si>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</si>
  <si>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</si>
  <si>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</si>
  <si>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</si>
  <si>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</si>
  <si>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</si>
  <si>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</si>
  <si>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</si>
  <si>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</si>
  <si>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</si>
  <si>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</si>
  <si>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</si>
  <si>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</si>
  <si>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</si>
  <si>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</si>
  <si>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</si>
  <si>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</si>
  <si>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</si>
  <si>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</si>
  <si>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</si>
  <si>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</si>
  <si>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</si>
  <si>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</si>
  <si>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</si>
  <si>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</si>
  <si>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</si>
  <si>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</si>
  <si>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</si>
  <si>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</si>
  <si>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</si>
  <si>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</si>
  <si>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</si>
  <si>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</si>
  <si>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</si>
  <si>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</si>
  <si>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</si>
  <si>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</si>
  <si>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</si>
  <si>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</si>
  <si>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</si>
  <si>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</si>
  <si>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</si>
  <si>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</si>
  <si>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</si>
  <si>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</si>
  <si>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</si>
  <si>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</si>
  <si>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</si>
  <si>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</si>
  <si>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</si>
  <si>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</si>
  <si>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</si>
  <si>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</si>
  <si>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</si>
  <si>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</si>
  <si>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</si>
  <si>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</si>
  <si>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</si>
  <si>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</si>
  <si>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</si>
  <si>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</si>
  <si>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</si>
  <si>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</si>
  <si>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</si>
  <si>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</si>
  <si>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</si>
  <si>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</si>
  <si>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</si>
  <si>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</si>
  <si>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</si>
  <si>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</si>
  <si>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</si>
  <si>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</si>
  <si>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</si>
  <si>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</si>
  <si>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</si>
  <si>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</si>
  <si>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</si>
  <si>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</si>
  <si>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</si>
  <si>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</si>
  <si>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</si>
  <si>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</si>
  <si>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</si>
  <si>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</si>
  <si>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</si>
  <si>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</si>
  <si>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</si>
  <si>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</si>
  <si>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</si>
  <si>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</si>
  <si>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</si>
  <si>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</si>
  <si>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</si>
  <si>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</si>
  <si>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</si>
  <si>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</si>
  <si>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</si>
  <si>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</si>
  <si>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</si>
  <si>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</si>
  <si>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</si>
  <si>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</si>
  <si>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</si>
  <si>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</si>
  <si>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</si>
  <si>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</si>
  <si>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</si>
  <si>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</si>
  <si>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</si>
  <si>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</si>
  <si>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</si>
  <si>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</si>
  <si>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</si>
  <si>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</si>
  <si>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</si>
  <si>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</si>
  <si>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</si>
  <si>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</si>
  <si>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</si>
  <si>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</si>
  <si>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</si>
  <si>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</si>
  <si>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</si>
  <si>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</si>
  <si>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</si>
  <si>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</si>
  <si>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</si>
  <si>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</si>
  <si>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</si>
  <si>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</si>
  <si>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</si>
  <si>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</si>
  <si>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</si>
  <si>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</si>
  <si>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</si>
  <si>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</si>
  <si>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</si>
  <si>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</si>
  <si>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</si>
  <si>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</si>
  <si>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</si>
  <si>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</si>
  <si>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</si>
  <si>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</si>
  <si>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</si>
  <si>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</si>
  <si>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</si>
  <si>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</si>
  <si>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</si>
  <si>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</si>
  <si>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</si>
  <si>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</si>
  <si>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</si>
  <si>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</si>
  <si>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</si>
  <si>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</si>
  <si>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</si>
  <si>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</si>
  <si>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</si>
  <si>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</si>
  <si>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</si>
  <si>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</si>
  <si>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</si>
  <si>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</si>
  <si>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</si>
  <si>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</si>
  <si>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</si>
  <si>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</si>
  <si>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</si>
  <si>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</si>
  <si>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</si>
  <si>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</si>
  <si>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</si>
  <si>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</si>
  <si>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</si>
  <si>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</si>
  <si>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</si>
  <si>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</si>
  <si>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</si>
  <si>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</si>
  <si>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</si>
  <si>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</si>
  <si>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</si>
  <si>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</si>
  <si>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</si>
  <si>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</si>
  <si>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</si>
  <si>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</si>
  <si>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</si>
  <si>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</si>
  <si>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</si>
  <si>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</si>
  <si>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</si>
  <si>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</si>
  <si>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</si>
  <si>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</si>
  <si>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</si>
  <si>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</si>
  <si>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</si>
  <si>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</si>
  <si>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</si>
  <si>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</si>
  <si>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</si>
  <si>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</si>
  <si>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</si>
  <si>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</si>
  <si>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</si>
  <si>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</si>
  <si>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</si>
  <si>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</si>
  <si>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</si>
  <si>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</si>
  <si>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</si>
  <si>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</si>
  <si>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</si>
  <si>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</si>
  <si>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</si>
  <si>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</si>
  <si>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</si>
  <si>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</si>
  <si>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</si>
  <si>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</si>
  <si>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</si>
  <si>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</si>
  <si>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</si>
  <si>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</si>
  <si>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</si>
  <si>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</si>
  <si>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</si>
  <si>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</si>
  <si>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</si>
  <si>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</si>
  <si>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</si>
  <si>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</si>
  <si>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</si>
  <si>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</si>
  <si>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</si>
  <si>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</si>
  <si>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</si>
  <si>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</si>
  <si>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</si>
  <si>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</si>
  <si>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</si>
  <si>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</si>
  <si>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</si>
  <si>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</si>
  <si>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</si>
  <si>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</si>
  <si>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</si>
  <si>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</si>
  <si>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</si>
  <si>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</si>
  <si>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</si>
  <si>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</si>
  <si>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</si>
  <si>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</si>
  <si>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</si>
  <si>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</si>
  <si>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</si>
  <si>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</si>
  <si>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</si>
  <si>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</si>
  <si>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</si>
  <si>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</si>
  <si>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</si>
  <si>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</si>
  <si>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</si>
  <si>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</si>
  <si>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</si>
  <si>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</si>
  <si>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</si>
  <si>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</si>
  <si>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</si>
  <si>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</si>
  <si>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</si>
  <si>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</si>
  <si>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</si>
  <si>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</si>
  <si>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</si>
  <si>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</si>
  <si>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</si>
  <si>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</si>
  <si>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</si>
  <si>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</si>
  <si>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</si>
  <si>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</si>
  <si>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</si>
  <si>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</si>
  <si>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</si>
  <si>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</si>
  <si>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</si>
  <si>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</si>
  <si>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</si>
  <si>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</si>
  <si>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</si>
  <si>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</si>
  <si>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</si>
  <si>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</si>
  <si>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</si>
  <si>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</si>
  <si>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</si>
  <si>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</si>
  <si>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</si>
  <si>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</si>
  <si>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</si>
  <si>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</si>
  <si>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</si>
  <si>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</si>
  <si>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</si>
  <si>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</si>
  <si>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</si>
  <si>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</si>
  <si>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</si>
  <si>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</si>
  <si>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</si>
  <si>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</si>
  <si>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</si>
  <si>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</si>
  <si>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</si>
  <si>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</si>
  <si>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</si>
  <si>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</si>
  <si>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</si>
  <si>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</si>
  <si>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</si>
  <si>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</si>
  <si>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</si>
  <si>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</si>
  <si>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</si>
  <si>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</si>
  <si>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</si>
  <si>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</si>
  <si>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</si>
  <si>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</si>
  <si>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</si>
  <si>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</si>
  <si>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</si>
  <si>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</si>
  <si>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</si>
  <si>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</si>
  <si>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</si>
  <si>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</si>
  <si>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</si>
  <si>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</si>
  <si>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</si>
  <si>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</si>
  <si>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</si>
  <si>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</si>
  <si>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</si>
  <si>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</si>
  <si>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</si>
  <si>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</si>
  <si>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</si>
  <si>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</si>
  <si>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</si>
  <si>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</si>
  <si>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</si>
  <si>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</si>
  <si>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</si>
  <si>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</si>
  <si>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</si>
  <si>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</si>
  <si>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</si>
  <si>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</si>
  <si>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</si>
  <si>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</si>
  <si>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</si>
  <si>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</si>
  <si>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</si>
  <si>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</si>
  <si>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</si>
  <si>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</si>
  <si>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</si>
  <si>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</si>
  <si>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</si>
  <si>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</si>
  <si>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</si>
  <si>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</si>
  <si>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</si>
  <si>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</si>
  <si>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</si>
  <si>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</si>
  <si>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</si>
  <si>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</si>
  <si>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</si>
  <si>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</si>
  <si>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</si>
  <si>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</si>
  <si>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</si>
  <si>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</si>
  <si>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</si>
  <si>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</si>
  <si>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</si>
  <si>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</si>
  <si>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</si>
  <si>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</si>
  <si>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</si>
  <si>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</si>
  <si>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</si>
  <si>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</si>
  <si>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</si>
  <si>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</si>
  <si>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</si>
  <si>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</si>
  <si>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</si>
  <si>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</si>
  <si>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</si>
  <si>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</si>
  <si>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</si>
  <si>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</si>
  <si>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</si>
  <si>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</si>
  <si>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</si>
  <si>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</si>
  <si>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</si>
  <si>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</si>
  <si>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</si>
  <si>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</si>
  <si>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</si>
  <si>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</si>
  <si>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</si>
  <si>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</si>
  <si>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</si>
  <si>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</si>
  <si>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</si>
  <si>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</si>
  <si>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</si>
  <si>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</si>
  <si>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</si>
  <si>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</si>
  <si>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</si>
  <si>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</si>
  <si>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</si>
  <si>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</si>
  <si>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</si>
  <si>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</si>
  <si>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</si>
  <si>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</si>
  <si>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</si>
  <si>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</si>
  <si>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</si>
  <si>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</si>
  <si>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</si>
  <si>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</si>
  <si>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</si>
  <si>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</si>
  <si>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</si>
  <si>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</si>
  <si>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</si>
  <si>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</si>
  <si>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</si>
  <si>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</si>
  <si>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</si>
  <si>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</si>
  <si>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</si>
  <si>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</si>
  <si>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</si>
  <si>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</si>
  <si>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</si>
  <si>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</si>
  <si>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</si>
  <si>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</si>
  <si>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</si>
  <si>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</si>
  <si>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</si>
  <si>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</si>
  <si>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</si>
  <si>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</si>
  <si>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</si>
  <si>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</si>
  <si>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</si>
  <si>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</si>
  <si>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</si>
  <si>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</si>
  <si>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</si>
  <si>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</si>
  <si>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</si>
  <si>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</si>
  <si>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</si>
  <si>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</si>
  <si>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</si>
  <si>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</si>
  <si>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</si>
  <si>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</si>
  <si>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</si>
  <si>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</si>
  <si>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</si>
  <si>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</si>
  <si>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</si>
  <si>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</si>
  <si>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</si>
  <si>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</si>
  <si>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</si>
  <si>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</si>
  <si>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</si>
  <si>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</si>
  <si>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</si>
  <si>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</si>
  <si>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</si>
  <si>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</si>
  <si>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</si>
  <si>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</si>
  <si>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</si>
  <si>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</si>
  <si>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</si>
  <si>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</si>
  <si>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</si>
  <si>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</si>
  <si>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</si>
  <si>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</si>
  <si>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</si>
  <si>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</si>
  <si>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</si>
  <si>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</si>
  <si>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</si>
  <si>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</si>
  <si>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</si>
  <si>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</si>
  <si>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</si>
  <si>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</si>
  <si>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</si>
  <si>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</si>
  <si>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</si>
  <si>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</si>
  <si>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</si>
  <si>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</si>
  <si>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</si>
  <si>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</si>
  <si>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</si>
  <si>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</si>
  <si>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</si>
  <si>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</si>
  <si>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</si>
  <si>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</si>
  <si>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</si>
  <si>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</si>
  <si>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</si>
  <si>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</si>
  <si>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</si>
  <si>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</si>
  <si>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</si>
  <si>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</si>
  <si>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</si>
  <si>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</si>
  <si>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</si>
  <si>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</si>
  <si>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</si>
  <si>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</si>
  <si>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</si>
  <si>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</si>
  <si>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</si>
  <si>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</si>
  <si>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</si>
  <si>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</si>
  <si>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</si>
  <si>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</si>
  <si>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</si>
  <si>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</si>
  <si>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</si>
  <si>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</si>
  <si>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</si>
  <si>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</si>
  <si>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</si>
  <si>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</si>
  <si>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</si>
  <si>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</si>
  <si>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</si>
  <si>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</si>
  <si>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</si>
  <si>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</si>
  <si>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</si>
  <si>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</si>
  <si>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</si>
  <si>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</si>
  <si>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</si>
  <si>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</si>
  <si>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</si>
  <si>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</si>
  <si>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</si>
  <si>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</si>
  <si>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</si>
  <si>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</si>
  <si>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</si>
  <si>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</si>
  <si>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</si>
  <si>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</si>
  <si>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</si>
  <si>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</si>
  <si>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</si>
  <si>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</si>
  <si>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</si>
  <si>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</si>
  <si>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</si>
  <si>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</si>
  <si>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</si>
  <si>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</si>
  <si>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</si>
  <si>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</si>
  <si>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</si>
  <si>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</si>
  <si>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</si>
  <si>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</si>
  <si>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</si>
  <si>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</si>
  <si>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</si>
  <si>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</si>
  <si>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</si>
  <si>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</si>
  <si>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</si>
  <si>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</si>
  <si>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</si>
  <si>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</si>
  <si>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</si>
  <si>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</si>
  <si>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</si>
  <si>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</si>
  <si>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</si>
  <si>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</si>
  <si>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</si>
  <si>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</si>
  <si>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</si>
  <si>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</si>
  <si>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</si>
  <si>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</si>
  <si>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</si>
  <si>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</si>
  <si>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</si>
  <si>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</si>
  <si>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</si>
  <si>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</si>
  <si>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</si>
  <si>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</si>
  <si>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</si>
  <si>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</si>
  <si>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</si>
  <si>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</si>
  <si>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</si>
  <si>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</si>
  <si>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</si>
  <si>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</si>
  <si>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</si>
  <si>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</si>
  <si>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</si>
  <si>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</si>
  <si>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</si>
  <si>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</si>
  <si>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</si>
  <si>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</si>
  <si>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</si>
  <si>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</si>
  <si>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</si>
  <si>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</si>
  <si>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</si>
  <si>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</si>
  <si>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</si>
  <si>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</si>
  <si>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</si>
  <si>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</si>
  <si>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</si>
  <si>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</si>
  <si>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</si>
  <si>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</si>
  <si>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</si>
  <si>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</si>
  <si>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</si>
  <si>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</si>
  <si>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</si>
  <si>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</si>
  <si>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</si>
  <si>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</si>
  <si>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</si>
  <si>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</si>
  <si>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</si>
  <si>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</si>
  <si>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</si>
  <si>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</si>
  <si>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</si>
  <si>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</si>
  <si>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</si>
  <si>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</si>
  <si>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</si>
  <si>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</si>
  <si>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</si>
  <si>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</si>
  <si>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</si>
  <si>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</si>
  <si>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</si>
  <si>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</si>
  <si>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</si>
  <si>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</si>
  <si>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</si>
  <si>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</si>
  <si>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</si>
  <si>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</si>
  <si>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</si>
  <si>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</si>
  <si>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</si>
  <si>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</si>
  <si>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</si>
  <si>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</si>
  <si>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</si>
  <si>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</si>
  <si>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</si>
  <si>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</si>
  <si>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</si>
  <si>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</si>
  <si>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</si>
  <si>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</si>
  <si>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</si>
  <si>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</si>
  <si>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</si>
  <si>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</si>
  <si>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</si>
  <si>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</si>
  <si>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</si>
  <si>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</si>
  <si>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</si>
  <si>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</si>
  <si>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</si>
  <si>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</si>
  <si>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</si>
  <si>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</si>
  <si>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</si>
  <si>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</si>
  <si>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</si>
  <si>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</si>
  <si>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</si>
  <si>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</si>
  <si>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</si>
  <si>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</si>
  <si>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</si>
  <si>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</si>
  <si>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</si>
  <si>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</si>
  <si>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</si>
  <si>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</si>
  <si>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</si>
  <si>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</si>
  <si>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</si>
  <si>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</si>
  <si>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</si>
  <si>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</si>
  <si>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</si>
  <si>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</si>
  <si>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</si>
  <si>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</si>
  <si>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</si>
  <si>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</si>
  <si>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</si>
  <si>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</si>
  <si>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</si>
  <si>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</si>
  <si>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</si>
  <si>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</si>
  <si>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</si>
  <si>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</si>
  <si>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</si>
  <si>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</si>
  <si>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</si>
  <si>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</si>
  <si>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</si>
  <si>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</si>
  <si>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</si>
  <si>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</si>
  <si>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</si>
  <si>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</si>
  <si>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</si>
  <si>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</si>
  <si>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</si>
  <si>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</si>
  <si>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</si>
  <si>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</si>
  <si>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</si>
  <si>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</si>
  <si>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</si>
  <si>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</si>
  <si>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</si>
  <si>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</si>
  <si>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</si>
  <si>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</si>
  <si>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</si>
  <si>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</si>
  <si>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</si>
  <si>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</si>
  <si>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</si>
  <si>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</si>
  <si>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</si>
  <si>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</si>
  <si>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</si>
  <si>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</si>
  <si>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</si>
  <si>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</si>
  <si>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</si>
  <si>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</si>
  <si>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</si>
  <si>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</si>
  <si>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</si>
  <si>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</si>
  <si>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</si>
  <si>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</si>
  <si>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</si>
  <si>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</si>
  <si>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</si>
  <si>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</si>
  <si>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</si>
  <si>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</si>
  <si>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</si>
  <si>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</si>
  <si>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</si>
  <si>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</si>
  <si>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</si>
  <si>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</si>
  <si>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</si>
  <si>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</si>
  <si>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</si>
  <si>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</si>
  <si>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</si>
  <si>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</si>
  <si>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</si>
  <si>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</si>
  <si>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</si>
  <si>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</si>
  <si>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</si>
  <si>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</si>
  <si>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</si>
  <si>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</si>
  <si>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</si>
  <si>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</si>
  <si>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</si>
  <si>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</si>
  <si>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</si>
  <si>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</si>
  <si>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</si>
  <si>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</si>
  <si>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</si>
  <si>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</si>
  <si>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</si>
  <si>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</si>
  <si>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</si>
  <si>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</si>
  <si>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</si>
  <si>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</si>
  <si>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</si>
  <si>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</si>
  <si>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</si>
  <si>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</si>
  <si>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</si>
  <si>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</si>
  <si>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</si>
  <si>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</si>
  <si>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</si>
  <si>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</si>
  <si>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</si>
  <si>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</si>
  <si>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</si>
  <si>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</si>
  <si>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</si>
  <si>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</si>
  <si>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</si>
  <si>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</si>
  <si>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</si>
  <si>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</si>
  <si>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</si>
  <si>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</si>
  <si>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</si>
  <si>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</si>
  <si>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</si>
  <si>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</si>
  <si>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</si>
  <si>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</si>
  <si>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</si>
  <si>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</si>
  <si>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</si>
  <si>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</si>
  <si>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</si>
  <si>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</si>
  <si>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</si>
  <si>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</si>
  <si>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</si>
  <si>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</si>
  <si>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</si>
  <si>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</si>
  <si>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</si>
  <si>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</si>
  <si>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</si>
  <si>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</si>
  <si>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</si>
  <si>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</si>
  <si>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</si>
  <si>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</si>
  <si>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</si>
  <si>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</si>
  <si>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</si>
  <si>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</si>
  <si>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</si>
  <si>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</si>
  <si>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</si>
  <si>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</si>
  <si>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</si>
  <si>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</si>
  <si>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</si>
  <si>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</si>
  <si>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</si>
  <si>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</si>
  <si>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</si>
  <si>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</si>
  <si>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</si>
  <si>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</si>
  <si>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</si>
  <si>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</si>
  <si>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</si>
  <si>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</si>
  <si>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</si>
  <si>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</si>
  <si>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</si>
  <si>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</si>
  <si>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</si>
  <si>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</si>
  <si>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</si>
  <si>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</si>
  <si>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</si>
  <si>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</si>
  <si>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</si>
  <si>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</si>
  <si>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</si>
  <si>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</si>
  <si>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</si>
  <si>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</si>
  <si>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</si>
  <si>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</si>
  <si>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</si>
  <si>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</si>
  <si>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</si>
  <si>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</si>
  <si>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</si>
  <si>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</si>
  <si>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</si>
  <si>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</si>
  <si>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</si>
  <si>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</si>
  <si>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</si>
  <si>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</si>
  <si>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</si>
  <si>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</si>
  <si>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</si>
  <si>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</si>
  <si>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</si>
  <si>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</si>
  <si>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</si>
  <si>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</si>
  <si>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</si>
  <si>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</si>
  <si>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</si>
  <si>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</si>
  <si>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</si>
  <si>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</si>
  <si>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</si>
  <si>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</si>
  <si>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</si>
  <si>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</si>
  <si>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</si>
  <si>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</si>
  <si>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</si>
  <si>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</si>
  <si>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</si>
  <si>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</si>
  <si>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</si>
  <si>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</si>
  <si>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</si>
  <si>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</si>
  <si>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</si>
  <si>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</si>
  <si>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</si>
  <si>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</si>
  <si>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</si>
  <si>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</si>
  <si>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</si>
  <si>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</si>
  <si>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</si>
  <si>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</si>
  <si>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</si>
  <si>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</si>
  <si>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</si>
  <si>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</si>
  <si>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</si>
  <si>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</si>
  <si>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</si>
  <si>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</si>
  <si>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</si>
  <si>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</si>
  <si>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</si>
  <si>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</si>
  <si>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</si>
  <si>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</si>
  <si>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</si>
  <si>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</si>
  <si>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</si>
  <si>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</si>
  <si>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</si>
  <si>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</si>
  <si>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</si>
  <si>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</si>
  <si>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</si>
  <si>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</si>
  <si>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</si>
  <si>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</si>
  <si>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</si>
  <si>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</si>
  <si>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</si>
  <si>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</si>
  <si>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</si>
  <si>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</si>
  <si>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</si>
  <si>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</si>
  <si>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</si>
  <si>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</si>
  <si>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</si>
  <si>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</si>
  <si>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</si>
  <si>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</si>
  <si>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</si>
  <si>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</si>
  <si>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</si>
  <si>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</si>
  <si>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</si>
  <si>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</si>
  <si>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</si>
  <si>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</si>
  <si>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</si>
  <si>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</si>
  <si>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</si>
  <si>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</si>
  <si>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</si>
  <si>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</si>
  <si>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</si>
  <si>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</si>
  <si>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</si>
  <si>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</si>
  <si>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</si>
  <si>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</si>
  <si>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</si>
  <si>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</si>
  <si>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</si>
  <si>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</si>
  <si>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</si>
  <si>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</si>
  <si>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</si>
  <si>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</si>
  <si>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</si>
  <si>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</si>
  <si>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</si>
  <si>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</si>
  <si>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</si>
  <si>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</si>
  <si>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</si>
  <si>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</si>
  <si>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</si>
  <si>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</si>
  <si>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</si>
  <si>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</si>
  <si>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</si>
  <si>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</si>
  <si>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</si>
  <si>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</si>
  <si>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</si>
  <si>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</si>
  <si>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</si>
  <si>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</si>
  <si>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</si>
  <si>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</si>
  <si>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</si>
  <si>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</si>
  <si>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</si>
  <si>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</si>
  <si>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</si>
  <si>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</si>
  <si>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</si>
  <si>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</si>
  <si>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</si>
  <si>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</si>
  <si>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</si>
  <si>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</si>
  <si>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</si>
  <si>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</si>
  <si>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</si>
  <si>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</si>
  <si>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</si>
  <si>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</si>
  <si>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</si>
  <si>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</si>
  <si>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</si>
  <si>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</si>
  <si>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</si>
  <si>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</si>
  <si>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</si>
  <si>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</si>
  <si>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</si>
  <si>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</si>
  <si>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</si>
  <si>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</si>
  <si>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</si>
  <si>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</si>
  <si>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</si>
  <si>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</si>
  <si>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</si>
  <si>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</si>
  <si>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</si>
  <si>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</si>
  <si>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</si>
  <si>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</si>
  <si>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</si>
  <si>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</si>
  <si>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</si>
  <si>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</si>
  <si>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</si>
  <si>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</si>
  <si>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</si>
  <si>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</si>
  <si>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</si>
  <si>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</si>
  <si>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</si>
  <si>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</si>
  <si>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</si>
  <si>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</si>
  <si>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</si>
  <si>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</si>
  <si>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</si>
  <si>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</si>
  <si>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</si>
  <si>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</si>
  <si>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</si>
  <si>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</si>
  <si>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</si>
  <si>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</si>
  <si>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</si>
  <si>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</si>
  <si>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</si>
  <si>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</si>
  <si>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</si>
  <si>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</si>
  <si>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</si>
  <si>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</si>
  <si>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</si>
  <si>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</si>
  <si>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</si>
  <si>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</si>
  <si>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</si>
  <si>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</si>
  <si>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</si>
  <si>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</si>
  <si>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</si>
  <si>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</si>
  <si>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</si>
  <si>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</si>
  <si>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</si>
  <si>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</si>
  <si>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</si>
  <si>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</si>
  <si>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</si>
  <si>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</si>
  <si>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</si>
  <si>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</si>
  <si>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</si>
  <si>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</si>
  <si>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</si>
  <si>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</si>
  <si>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</si>
  <si>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</si>
  <si>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</si>
  <si>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</si>
  <si>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</si>
  <si>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</si>
  <si>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</si>
  <si>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</si>
  <si>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</si>
  <si>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</si>
  <si>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</si>
  <si>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</si>
  <si>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</si>
  <si>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</si>
  <si>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</si>
  <si>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</si>
  <si>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</si>
  <si>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</si>
  <si>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</si>
  <si>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</si>
  <si>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</si>
  <si>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</si>
  <si>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</si>
  <si>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</si>
  <si>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</si>
  <si>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</si>
  <si>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</si>
  <si>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</si>
  <si>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</si>
  <si>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</si>
  <si>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</si>
  <si>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</si>
  <si>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</si>
  <si>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</si>
  <si>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</si>
  <si>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</si>
  <si>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</si>
  <si>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</si>
  <si>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</si>
  <si>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</si>
  <si>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</si>
  <si>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</si>
  <si>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</si>
  <si>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</si>
  <si>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</si>
  <si>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</si>
  <si>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</si>
  <si>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</si>
  <si>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</si>
  <si>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</si>
  <si>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</si>
  <si>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</si>
  <si>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</si>
  <si>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</si>
  <si>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</si>
  <si>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</si>
  <si>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</si>
  <si>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</si>
  <si>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</si>
  <si>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</si>
  <si>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</si>
  <si>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</si>
  <si>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</si>
  <si>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</si>
  <si>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</si>
  <si>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</si>
  <si>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</si>
  <si>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</si>
  <si>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</si>
  <si>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</si>
  <si>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</si>
  <si>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</si>
  <si>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</si>
  <si>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</si>
  <si>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</si>
  <si>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</si>
  <si>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</si>
  <si>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</si>
  <si>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</si>
  <si>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</si>
  <si>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</si>
  <si>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</si>
  <si>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</si>
  <si>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</si>
  <si>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</si>
  <si>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</si>
  <si>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</si>
  <si>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</si>
  <si>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</si>
  <si>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</si>
  <si>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</si>
  <si>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</si>
  <si>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</si>
  <si>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</si>
  <si>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</si>
  <si>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</si>
  <si>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</si>
  <si>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</si>
  <si>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</si>
  <si>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</si>
  <si>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</si>
  <si>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</si>
  <si>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</si>
  <si>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</si>
  <si>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</si>
  <si>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</si>
  <si>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</si>
  <si>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</si>
  <si>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</si>
  <si>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</si>
  <si>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</si>
  <si>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</si>
  <si>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</si>
  <si>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</si>
  <si>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</si>
  <si>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</si>
  <si>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</si>
  <si>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</si>
  <si>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</si>
  <si>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</si>
  <si>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</si>
  <si>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</si>
  <si>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</si>
  <si>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</si>
  <si>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</si>
  <si>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</si>
  <si>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</si>
  <si>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</si>
  <si>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</si>
  <si>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</si>
  <si>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</si>
  <si>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</si>
  <si>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</si>
  <si>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</si>
  <si>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</si>
  <si>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</si>
  <si>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</si>
  <si>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</si>
  <si>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</si>
  <si>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</si>
  <si>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</si>
  <si>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</si>
  <si>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</si>
  <si>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</si>
  <si>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</si>
  <si>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</si>
  <si>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</si>
  <si>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</si>
  <si>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</si>
  <si>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</si>
  <si>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</si>
  <si>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</si>
  <si>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</si>
  <si>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</si>
  <si>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</si>
  <si>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</si>
  <si>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</si>
  <si>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</si>
  <si>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</si>
  <si>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</si>
  <si>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</si>
  <si>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</si>
  <si>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</si>
  <si>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</si>
  <si>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</si>
  <si>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</si>
  <si>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</si>
  <si>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</si>
  <si>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</si>
  <si>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</si>
  <si>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</si>
  <si>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</si>
  <si>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</si>
  <si>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</si>
  <si>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</si>
  <si>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</si>
  <si>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</si>
  <si>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</si>
  <si>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</si>
  <si>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</si>
  <si>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</si>
  <si>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</si>
  <si>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</si>
  <si>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</si>
  <si>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</si>
  <si>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</si>
  <si>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</si>
  <si>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</si>
  <si>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</si>
  <si>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</si>
  <si>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</si>
  <si>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</si>
  <si>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</si>
  <si>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</si>
  <si>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</si>
  <si>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</si>
  <si>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</si>
  <si>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</si>
  <si>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</si>
  <si>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</si>
  <si>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</si>
  <si>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</si>
  <si>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</si>
  <si>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</si>
  <si>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</si>
  <si>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</si>
  <si>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</si>
  <si>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</si>
  <si>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</si>
  <si>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</si>
  <si>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</si>
  <si>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</si>
  <si>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</si>
  <si>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</si>
  <si>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</si>
  <si>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</si>
  <si>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</si>
  <si>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</si>
  <si>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</si>
  <si>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</si>
  <si>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</si>
  <si>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</si>
  <si>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</si>
  <si>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</si>
  <si>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</si>
  <si>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</si>
  <si>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</si>
  <si>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</si>
  <si>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</si>
  <si>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</si>
  <si>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</si>
  <si>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</si>
  <si>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</si>
  <si>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</si>
  <si>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</si>
  <si>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</si>
  <si>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</si>
  <si>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</si>
  <si>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</si>
  <si>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</si>
  <si>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</si>
  <si>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</si>
  <si>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</si>
  <si>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</si>
  <si>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</si>
  <si>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</si>
  <si>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</si>
  <si>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</si>
  <si>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</si>
  <si>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</si>
  <si>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</si>
  <si>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</si>
  <si>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</si>
  <si>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</si>
  <si>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</si>
  <si>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</si>
  <si>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</si>
  <si>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</si>
  <si>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</si>
  <si>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</si>
  <si>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</si>
  <si>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</si>
  <si>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</si>
  <si>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</si>
  <si>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</si>
  <si>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</si>
  <si>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</si>
  <si>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</si>
  <si>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</si>
  <si>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</si>
  <si>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</si>
  <si>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</si>
  <si>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</si>
  <si>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</si>
  <si>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</si>
  <si>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</si>
  <si>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</si>
  <si>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</si>
  <si>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</si>
  <si>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</si>
  <si>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</si>
  <si>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</si>
  <si>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</si>
  <si>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</si>
  <si>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</si>
  <si>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</si>
  <si>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</si>
  <si>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</si>
  <si>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</si>
  <si>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</si>
  <si>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</si>
  <si>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</si>
  <si>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</si>
  <si>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</si>
  <si>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</si>
  <si>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</si>
  <si>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</si>
  <si>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</si>
  <si>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</si>
  <si>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</si>
  <si>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</si>
  <si>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</si>
  <si>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</si>
  <si>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</si>
  <si>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</si>
  <si>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</si>
  <si>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</si>
  <si>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</si>
  <si>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</si>
  <si>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</si>
  <si>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</si>
  <si>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</si>
  <si>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</si>
  <si>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</si>
  <si>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</si>
  <si>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</si>
  <si>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</si>
  <si>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</si>
  <si>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</si>
  <si>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</si>
  <si>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</si>
  <si>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</si>
  <si>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</si>
  <si>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</si>
  <si>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</si>
  <si>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</si>
  <si>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</si>
  <si>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</si>
  <si>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</si>
  <si>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</si>
  <si>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</si>
  <si>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</si>
  <si>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</si>
  <si>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</si>
  <si>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</si>
  <si>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</si>
  <si>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</si>
  <si>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</si>
  <si>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</si>
  <si>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</si>
  <si>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</si>
  <si>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</si>
  <si>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</si>
  <si>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</si>
  <si>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</si>
  <si>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</si>
  <si>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</si>
  <si>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</si>
  <si>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</si>
  <si>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</si>
  <si>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</si>
  <si>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</si>
  <si>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</si>
  <si>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</si>
  <si>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</si>
  <si>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</si>
  <si>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</si>
  <si>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</si>
  <si>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</si>
  <si>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</si>
  <si>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</si>
  <si>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</si>
  <si>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</si>
  <si>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</si>
  <si>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</si>
  <si>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</si>
  <si>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</si>
  <si>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</si>
  <si>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</si>
  <si>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</si>
  <si>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</si>
  <si>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</si>
  <si>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</si>
  <si>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</si>
  <si>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</si>
  <si>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</si>
  <si>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</si>
  <si>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</si>
  <si>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</si>
  <si>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</si>
  <si>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</si>
  <si>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</si>
  <si>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</si>
  <si>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</si>
  <si>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</si>
  <si>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</si>
  <si>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</si>
  <si>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</si>
  <si>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</si>
  <si>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</si>
  <si>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</si>
  <si>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</si>
  <si>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</si>
  <si>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</si>
  <si>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</si>
  <si>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</si>
  <si>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</si>
  <si>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</si>
  <si>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</si>
  <si>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</si>
  <si>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</si>
  <si>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</si>
  <si>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</si>
  <si>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</si>
  <si>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</si>
  <si>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</si>
  <si>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</si>
  <si>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</si>
  <si>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</si>
  <si>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</si>
  <si>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</si>
  <si>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</si>
  <si>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</si>
  <si>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</si>
  <si>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</si>
  <si>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</si>
  <si>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</si>
  <si>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</si>
  <si>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</si>
  <si>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</si>
  <si>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</si>
  <si>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</si>
  <si>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</si>
  <si>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</si>
  <si>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</si>
  <si>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</si>
  <si>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</si>
  <si>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</si>
  <si>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</si>
  <si>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</si>
  <si>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</si>
  <si>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</si>
  <si>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</si>
  <si>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</si>
  <si>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</si>
  <si>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</si>
  <si>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</si>
  <si>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</si>
  <si>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</si>
  <si>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</si>
  <si>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</si>
  <si>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</si>
  <si>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</si>
  <si>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</si>
  <si>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</si>
  <si>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</si>
  <si>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</si>
  <si>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</si>
  <si>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</si>
  <si>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</si>
  <si>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</si>
  <si>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</si>
  <si>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</si>
  <si>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</si>
  <si>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</si>
  <si>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</si>
  <si>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</si>
  <si>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</si>
  <si>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</si>
  <si>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</si>
  <si>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</si>
  <si>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</si>
  <si>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</si>
  <si>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</si>
  <si>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</si>
  <si>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</si>
  <si>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</si>
  <si>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</si>
  <si>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</si>
  <si>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</si>
  <si>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</si>
  <si>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</si>
  <si>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</si>
  <si>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</si>
  <si>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</si>
  <si>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</si>
  <si>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</si>
  <si>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</si>
  <si>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</si>
  <si>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</si>
  <si>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</si>
  <si>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</si>
  <si>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</si>
  <si>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</si>
  <si>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</si>
  <si>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</si>
  <si>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</si>
  <si>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</si>
  <si>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</si>
  <si>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</si>
  <si>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</si>
  <si>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</si>
  <si>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</si>
  <si>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</si>
  <si>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</si>
  <si>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</si>
  <si>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</si>
  <si>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</si>
  <si>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</si>
  <si>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</si>
  <si>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</si>
  <si>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</si>
  <si>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</si>
  <si>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</si>
  <si>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</si>
  <si>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</si>
  <si>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</si>
  <si>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</si>
  <si>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</si>
  <si>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</si>
  <si>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</si>
  <si>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</si>
  <si>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</si>
  <si>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</si>
  <si>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</si>
  <si>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</si>
  <si>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</si>
  <si>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</si>
  <si>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</si>
  <si>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</si>
  <si>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</si>
  <si>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</si>
  <si>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</si>
  <si>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</si>
  <si>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</si>
  <si>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</si>
  <si>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</si>
  <si>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</si>
  <si>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</si>
  <si>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</si>
  <si>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</si>
  <si>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</si>
  <si>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</si>
  <si>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</si>
  <si>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</si>
  <si>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</si>
  <si>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</si>
  <si>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</si>
  <si>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</si>
  <si>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</si>
  <si>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</si>
  <si>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</si>
  <si>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</si>
  <si>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</si>
  <si>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</si>
  <si>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</si>
  <si>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</si>
  <si>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</si>
  <si>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</si>
  <si>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</si>
  <si>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</si>
  <si>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</si>
  <si>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</si>
  <si>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</si>
  <si>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</si>
  <si>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</si>
  <si>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</si>
  <si>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</si>
  <si>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</si>
  <si>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</si>
  <si>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</si>
  <si>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</si>
  <si>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</si>
  <si>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</si>
  <si>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</si>
  <si>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</si>
  <si>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</si>
  <si>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</si>
  <si>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</si>
  <si>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</si>
  <si>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</si>
  <si>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</si>
  <si>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</si>
  <si>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</si>
  <si>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</si>
  <si>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</si>
  <si>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</si>
  <si>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</si>
  <si>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</si>
  <si>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</si>
  <si>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</si>
  <si>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</si>
  <si>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</si>
  <si>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</si>
  <si>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</si>
  <si>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</si>
  <si>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</si>
  <si>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</si>
  <si>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</si>
  <si>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</si>
  <si>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</si>
  <si>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</si>
  <si>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</si>
  <si>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</si>
  <si>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</si>
  <si>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</si>
  <si>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</si>
  <si>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</si>
  <si>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</si>
  <si>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</si>
  <si>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</si>
  <si>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</si>
  <si>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</si>
  <si>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</si>
  <si>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</si>
  <si>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</si>
  <si>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</si>
  <si>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</si>
  <si>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</si>
  <si>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</si>
  <si>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</si>
  <si>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</si>
  <si>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</si>
  <si>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</si>
  <si>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</si>
  <si>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</si>
  <si>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</si>
  <si>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</si>
  <si>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</si>
  <si>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</si>
  <si>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</si>
  <si>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</si>
  <si>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</si>
  <si>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</si>
  <si>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</si>
  <si>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</si>
  <si>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</si>
  <si>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</si>
  <si>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</si>
  <si>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</si>
  <si>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</si>
  <si>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</si>
  <si>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</si>
  <si>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</si>
  <si>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</si>
  <si>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</si>
  <si>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</si>
  <si>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</si>
  <si>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</si>
  <si>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</si>
  <si>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</si>
  <si>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</si>
  <si>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</si>
  <si>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</si>
  <si>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</si>
  <si>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</si>
  <si>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</si>
  <si>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</si>
  <si>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</si>
  <si>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</si>
  <si>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</si>
  <si>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</si>
  <si>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</si>
  <si>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</si>
  <si>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</si>
  <si>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</si>
  <si>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</si>
  <si>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</si>
  <si>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</si>
  <si>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</si>
  <si>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</si>
  <si>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</si>
  <si>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</si>
  <si>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</si>
  <si>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</si>
  <si>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</si>
  <si>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</si>
  <si>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</si>
  <si>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</si>
  <si>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</si>
  <si>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</si>
  <si>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</si>
  <si>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</si>
  <si>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</si>
  <si>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</si>
  <si>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</si>
  <si>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</si>
  <si>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</si>
  <si>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</si>
  <si>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</si>
  <si>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</si>
  <si>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</si>
  <si>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</si>
  <si>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</si>
  <si>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</si>
  <si>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</si>
  <si>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</si>
  <si>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</si>
  <si>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</si>
  <si>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</si>
  <si>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</si>
  <si>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</si>
  <si>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</si>
  <si>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</si>
  <si>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</si>
  <si>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</si>
  <si>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</si>
  <si>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</si>
  <si>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</si>
  <si>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</si>
  <si>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</si>
  <si>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</si>
  <si>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</si>
  <si>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</si>
  <si>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</si>
  <si>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</si>
  <si>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</si>
  <si>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</si>
  <si>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</si>
  <si>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</si>
  <si>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</si>
  <si>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</si>
  <si>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</si>
  <si>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</si>
  <si>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</si>
  <si>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</si>
  <si>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</si>
  <si>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</si>
  <si>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</si>
  <si>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</si>
  <si>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</si>
  <si>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</si>
  <si>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</si>
  <si>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</si>
  <si>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</si>
  <si>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</si>
  <si>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</si>
  <si>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</si>
  <si>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</si>
  <si>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</si>
  <si>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</si>
  <si>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</si>
  <si>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</si>
  <si>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</si>
  <si>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</si>
  <si>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</si>
  <si>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</si>
  <si>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</si>
  <si>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</si>
  <si>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</si>
  <si>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</si>
  <si>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</si>
  <si>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</si>
  <si>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</si>
  <si>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</si>
  <si>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</si>
  <si>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</si>
  <si>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</si>
  <si>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</si>
  <si>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</si>
  <si>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</si>
  <si>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</si>
  <si>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</si>
  <si>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</si>
  <si>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</si>
  <si>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</si>
  <si>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</si>
  <si>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</si>
  <si>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</si>
  <si>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</si>
  <si>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</si>
  <si>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</si>
  <si>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</si>
  <si>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</si>
  <si>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</si>
  <si>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</si>
  <si>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</si>
  <si>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</si>
  <si>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</si>
  <si>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</si>
  <si>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</si>
  <si>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</si>
  <si>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</si>
  <si>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</si>
  <si>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</si>
  <si>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</si>
  <si>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</si>
  <si>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</si>
  <si>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</si>
  <si>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</si>
  <si>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</si>
  <si>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</si>
  <si>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</si>
  <si>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</si>
  <si>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</si>
  <si>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</si>
  <si>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</si>
  <si>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</si>
  <si>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</si>
  <si>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</si>
  <si>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</si>
  <si>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</si>
  <si>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</si>
  <si>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</si>
  <si>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</si>
  <si>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</si>
  <si>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</si>
  <si>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</si>
  <si>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</si>
  <si>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</si>
  <si>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</si>
  <si>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</si>
  <si>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</si>
  <si>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</si>
  <si>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</si>
  <si>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</si>
  <si>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</si>
  <si>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</si>
  <si>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</si>
  <si>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</si>
  <si>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</si>
  <si>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</si>
  <si>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</si>
  <si>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</si>
  <si>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</si>
  <si>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</si>
  <si>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</si>
  <si>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</si>
  <si>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</si>
  <si>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</si>
  <si>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</si>
  <si>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</si>
  <si>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</si>
  <si>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</si>
  <si>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</si>
  <si>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</si>
  <si>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</si>
  <si>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</si>
  <si>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</si>
  <si>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</si>
  <si>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</si>
  <si>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</si>
  <si>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</si>
  <si>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</si>
  <si>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</si>
  <si>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</si>
  <si>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</si>
  <si>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</si>
  <si>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</si>
  <si>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</si>
  <si>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</si>
  <si>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</si>
  <si>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</si>
  <si>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</si>
  <si>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</si>
  <si>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</si>
  <si>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</si>
  <si>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</si>
  <si>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</si>
  <si>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</si>
  <si>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</si>
  <si>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</si>
  <si>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</si>
  <si>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</si>
  <si>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</si>
  <si>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</si>
  <si>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</si>
  <si>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</si>
  <si>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</si>
  <si>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</si>
  <si>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</si>
  <si>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</si>
  <si>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</si>
  <si>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</si>
  <si>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</si>
  <si>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</si>
  <si>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</si>
  <si>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</si>
  <si>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</si>
  <si>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</si>
  <si>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</si>
  <si>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</si>
  <si>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</si>
  <si>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</si>
  <si>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</si>
  <si>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</si>
  <si>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</si>
  <si>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</si>
  <si>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</si>
  <si>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</si>
  <si>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</si>
  <si>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</si>
  <si>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</si>
  <si>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</si>
  <si>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</si>
  <si>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</si>
  <si>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</si>
  <si>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</si>
  <si>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</si>
  <si>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</si>
  <si>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</si>
  <si>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</si>
  <si>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</si>
  <si>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</si>
  <si>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</si>
  <si>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</si>
  <si>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</si>
  <si>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</si>
  <si>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</si>
  <si>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</si>
  <si>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</si>
  <si>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</si>
  <si>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</si>
  <si>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</si>
  <si>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</si>
  <si>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</si>
  <si>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</si>
  <si>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</si>
  <si>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</si>
  <si>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</si>
  <si>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</si>
  <si>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</si>
  <si>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</si>
  <si>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</si>
  <si>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</si>
  <si>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</si>
  <si>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</si>
  <si>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</si>
  <si>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</si>
  <si>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</si>
  <si>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</si>
  <si>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</si>
  <si>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</si>
  <si>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</si>
  <si>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</si>
  <si>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</si>
  <si>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</si>
  <si>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</si>
  <si>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</si>
  <si>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</si>
  <si>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</si>
  <si>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</si>
  <si>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</si>
  <si>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</si>
  <si>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</si>
  <si>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</si>
  <si>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</si>
  <si>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</si>
  <si>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</si>
  <si>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</si>
  <si>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</si>
  <si>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</si>
  <si>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</si>
  <si>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</si>
  <si>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</si>
  <si>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</si>
  <si>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</si>
  <si>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</si>
  <si>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</si>
  <si>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</si>
  <si>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</si>
  <si>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</si>
  <si>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</si>
  <si>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</si>
  <si>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</si>
  <si>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</si>
  <si>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</si>
  <si>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</si>
  <si>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</si>
  <si>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</si>
  <si>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</si>
  <si>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</si>
  <si>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</si>
  <si>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</si>
  <si>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</si>
  <si>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</si>
  <si>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</si>
  <si>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</si>
  <si>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</si>
  <si>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</si>
  <si>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</si>
  <si>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</si>
  <si>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</si>
  <si>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</si>
  <si>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</si>
  <si>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</si>
  <si>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</si>
  <si>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</si>
  <si>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</si>
  <si>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</si>
  <si>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</si>
  <si>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</si>
  <si>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</si>
  <si>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</si>
  <si>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</si>
  <si>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</si>
  <si>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</si>
  <si>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</si>
  <si>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</si>
  <si>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</si>
  <si>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</si>
  <si>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</si>
  <si>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</si>
  <si>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</si>
  <si>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</si>
  <si>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</si>
  <si>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</si>
  <si>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</si>
  <si>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</si>
  <si>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</si>
  <si>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</si>
  <si>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</si>
  <si>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</si>
  <si>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</si>
  <si>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</si>
  <si>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</si>
  <si>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</si>
  <si>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</si>
  <si>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</si>
  <si>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</si>
  <si>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</si>
  <si>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</si>
  <si>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</si>
  <si>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</si>
  <si>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</si>
  <si>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</si>
  <si>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</si>
  <si>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</si>
  <si>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</si>
  <si>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</si>
  <si>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</si>
  <si>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</si>
  <si>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</si>
  <si>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</si>
  <si>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</si>
  <si>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</si>
  <si>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</si>
  <si>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</si>
  <si>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</si>
  <si>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</si>
  <si>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</si>
  <si>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</si>
  <si>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</si>
  <si>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</si>
  <si>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</si>
  <si>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</si>
  <si>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</si>
  <si>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</si>
  <si>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</si>
  <si>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</si>
  <si>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</si>
  <si>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</si>
  <si>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</si>
  <si>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</si>
  <si>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</si>
  <si>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</si>
  <si>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</si>
  <si>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</si>
  <si>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</si>
  <si>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</si>
  <si>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</si>
  <si>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</si>
  <si>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</si>
  <si>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</si>
  <si>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</si>
  <si>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</si>
  <si>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</si>
  <si>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</si>
  <si>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</si>
  <si>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</si>
  <si>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</si>
  <si>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</si>
  <si>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</si>
  <si>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</si>
  <si>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</si>
  <si>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</si>
  <si>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</si>
  <si>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</si>
  <si>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</si>
  <si>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</si>
  <si>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</si>
  <si>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</si>
  <si>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</si>
  <si>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</si>
  <si>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</si>
  <si>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</si>
  <si>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</si>
  <si>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</si>
  <si>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</si>
  <si>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</si>
  <si>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</si>
  <si>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</si>
  <si>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</si>
  <si>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</si>
  <si>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</si>
  <si>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</si>
  <si>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</si>
  <si>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</si>
  <si>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</si>
  <si>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</si>
  <si>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</si>
  <si>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</si>
  <si>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</si>
  <si>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</si>
  <si>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</si>
  <si>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</si>
  <si>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</si>
  <si>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</si>
  <si>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</si>
  <si>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</si>
  <si>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</si>
  <si>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</si>
  <si>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</si>
  <si>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</si>
  <si>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</si>
  <si>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</si>
  <si>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</si>
  <si>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</si>
  <si>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</si>
  <si>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</si>
  <si>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</si>
  <si>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</si>
  <si>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</si>
  <si>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</si>
  <si>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</si>
  <si>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</si>
  <si>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</si>
  <si>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</si>
  <si>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</si>
  <si>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</si>
  <si>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</si>
  <si>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</si>
  <si>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</si>
  <si>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</si>
  <si>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</si>
  <si>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</si>
  <si>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</si>
  <si>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</si>
  <si>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</si>
  <si>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</si>
  <si>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</si>
  <si>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</si>
  <si>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</si>
  <si>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</si>
  <si>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</si>
  <si>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</si>
  <si>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</si>
  <si>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</si>
  <si>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</si>
  <si>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</si>
  <si>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</si>
  <si>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</si>
  <si>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</si>
  <si>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</si>
  <si>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</si>
  <si>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</si>
  <si>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</si>
  <si>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</si>
  <si>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</si>
  <si>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</si>
  <si>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</si>
  <si>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</si>
  <si>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</si>
  <si>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</si>
  <si>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</si>
  <si>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</si>
  <si>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</si>
  <si>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</si>
  <si>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</si>
  <si>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</si>
  <si>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</si>
  <si>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</si>
  <si>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</si>
  <si>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</si>
  <si>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</si>
  <si>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</si>
  <si>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</si>
  <si>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</si>
  <si>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</si>
  <si>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</si>
  <si>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</si>
  <si>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</si>
  <si>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</si>
  <si>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</si>
  <si>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</si>
  <si>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</si>
  <si>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</si>
  <si>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</si>
  <si>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</si>
  <si>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</si>
  <si>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</si>
  <si>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</si>
  <si>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</si>
  <si>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</si>
  <si>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</si>
  <si>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</si>
  <si>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</si>
  <si>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</si>
  <si>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</si>
  <si>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</si>
  <si>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</si>
  <si>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</si>
  <si>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</si>
  <si>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</si>
  <si>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</si>
  <si>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</si>
  <si>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</si>
  <si>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</si>
  <si>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</si>
  <si>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</si>
  <si>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</si>
  <si>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</si>
  <si>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</si>
  <si>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</si>
  <si>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</si>
  <si>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</si>
  <si>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</si>
  <si>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</si>
  <si>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</si>
  <si>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</si>
  <si>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</si>
  <si>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</si>
  <si>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</si>
  <si>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</si>
  <si>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</si>
  <si>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</si>
  <si>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</si>
  <si>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</si>
  <si>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</si>
  <si>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</si>
  <si>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</si>
  <si>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</si>
  <si>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</si>
  <si>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</si>
  <si>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</si>
  <si>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</si>
  <si>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</si>
  <si>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</si>
  <si>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</si>
  <si>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</si>
  <si>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</si>
  <si>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</si>
  <si>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</si>
  <si>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</si>
  <si>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</si>
  <si>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</si>
  <si>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</si>
  <si>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</si>
  <si>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</si>
  <si>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</si>
  <si>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</si>
  <si>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</si>
  <si>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</si>
  <si>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</si>
  <si>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</si>
  <si>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</si>
  <si>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</si>
  <si>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</si>
  <si>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</si>
  <si>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</si>
  <si>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</si>
  <si>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</si>
  <si>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</si>
  <si>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</si>
  <si>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</si>
  <si>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</si>
  <si>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</si>
  <si>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</si>
  <si>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</si>
  <si>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</si>
  <si>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</si>
  <si>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</si>
  <si>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</si>
  <si>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</si>
  <si>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</si>
  <si>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</si>
  <si>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</si>
  <si>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</si>
  <si>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</si>
  <si>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</si>
  <si>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</si>
  <si>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</si>
  <si>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</si>
  <si>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</si>
  <si>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</si>
  <si>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</si>
  <si>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</si>
  <si>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</si>
  <si>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</si>
  <si>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</si>
  <si>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</si>
  <si>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</si>
  <si>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</si>
  <si>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</si>
  <si>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</si>
  <si>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</si>
  <si>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</si>
  <si>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</si>
  <si>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</si>
  <si>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</si>
  <si>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</si>
  <si>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</si>
  <si>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</si>
  <si>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</si>
  <si>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</si>
  <si>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</si>
  <si>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</si>
  <si>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</si>
  <si>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</si>
  <si>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</si>
  <si>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</si>
  <si>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</si>
  <si>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</si>
  <si>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</si>
  <si>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</si>
  <si>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</si>
  <si>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</si>
  <si>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</si>
  <si>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</si>
  <si>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</si>
  <si>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</si>
  <si>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</si>
  <si>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</si>
  <si>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</si>
  <si>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</si>
  <si>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</si>
  <si>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</si>
  <si>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</si>
  <si>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</si>
  <si>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</si>
  <si>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</si>
  <si>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</si>
  <si>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</si>
  <si>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</si>
  <si>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</si>
  <si>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</si>
  <si>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</si>
  <si>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</si>
  <si>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</si>
  <si>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</si>
  <si>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</si>
  <si>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</si>
  <si>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</si>
  <si>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</si>
  <si>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</si>
  <si>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</si>
  <si>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</si>
  <si>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</si>
  <si>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</si>
  <si>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</si>
  <si>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</si>
  <si>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</si>
  <si>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</si>
  <si>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</si>
  <si>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</si>
  <si>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</si>
  <si>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</si>
  <si>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</si>
  <si>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</si>
  <si>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</si>
  <si>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</si>
  <si>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</si>
  <si>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</si>
  <si>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</si>
  <si>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</si>
  <si>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</si>
  <si>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</si>
  <si>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</si>
  <si>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</si>
  <si>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</si>
  <si>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</si>
  <si>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</si>
  <si>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</si>
  <si>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</si>
  <si>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</si>
  <si>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</si>
  <si>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</si>
  <si>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</si>
  <si>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</si>
  <si>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</si>
  <si>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</si>
  <si>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</si>
  <si>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</si>
  <si>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</si>
  <si>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</si>
  <si>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</si>
  <si>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</si>
  <si>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</si>
  <si>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</si>
  <si>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</si>
  <si>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</si>
  <si>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</si>
  <si>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</si>
  <si>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</si>
  <si>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</si>
  <si>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</si>
  <si>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</si>
  <si>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</si>
  <si>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</si>
  <si>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</si>
  <si>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</si>
  <si>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</si>
  <si>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</si>
  <si>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</si>
  <si>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</si>
  <si>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</si>
  <si>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</si>
  <si>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</si>
  <si>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</si>
  <si>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</si>
  <si>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</si>
  <si>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</si>
  <si>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</si>
  <si>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</si>
  <si>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</si>
  <si>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</si>
  <si>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</si>
  <si>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</si>
  <si>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</si>
  <si>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</si>
  <si>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</si>
  <si>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</si>
  <si>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</si>
  <si>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</si>
  <si>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</si>
  <si>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</si>
  <si>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</si>
  <si>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</si>
  <si>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</si>
  <si>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</si>
  <si>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</si>
  <si>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</si>
  <si>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</si>
  <si>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</si>
  <si>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</si>
  <si>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</si>
  <si>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</si>
  <si>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</si>
  <si>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</si>
  <si>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</si>
  <si>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</si>
  <si>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</si>
  <si>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</si>
  <si>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</si>
  <si>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</si>
  <si>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</si>
  <si>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</si>
  <si>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</si>
  <si>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</si>
  <si>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</si>
  <si>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</si>
  <si>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</si>
  <si>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</si>
  <si>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</si>
  <si>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</si>
  <si>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</si>
  <si>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</si>
  <si>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</si>
  <si>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</si>
  <si>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</si>
  <si>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</si>
  <si>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</si>
  <si>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</si>
  <si>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</si>
  <si>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</si>
  <si>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</si>
  <si>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</si>
  <si>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</si>
  <si>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</si>
  <si>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</si>
  <si>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</si>
  <si>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</si>
  <si>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</si>
  <si>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</si>
  <si>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</si>
  <si>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</si>
  <si>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</si>
  <si>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</si>
  <si>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</si>
  <si>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</si>
  <si>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</si>
  <si>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</si>
  <si>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</si>
  <si>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</si>
  <si>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</si>
  <si>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</si>
  <si>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</si>
  <si>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</si>
  <si>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</si>
  <si>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</si>
  <si>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</si>
  <si>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</si>
  <si>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</si>
  <si>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</si>
  <si>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</si>
  <si>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</si>
  <si>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</si>
  <si>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</si>
  <si>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</si>
  <si>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</si>
  <si>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</si>
  <si>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</si>
  <si>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</si>
  <si>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</si>
  <si>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</si>
  <si>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</si>
  <si>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</si>
  <si>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</si>
  <si>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</si>
  <si>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</si>
  <si>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</si>
  <si>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</si>
  <si>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</si>
  <si>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</si>
  <si>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</si>
  <si>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</si>
  <si>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</si>
  <si>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</si>
  <si>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</si>
  <si>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</si>
  <si>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</si>
  <si>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</si>
  <si>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</si>
  <si>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</si>
  <si>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</si>
  <si>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</si>
  <si>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</si>
  <si>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</si>
  <si>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</si>
  <si>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</si>
  <si>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</si>
  <si>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</si>
  <si>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</si>
  <si>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</si>
  <si>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</si>
  <si>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</si>
  <si>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</si>
  <si>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</si>
  <si>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</si>
  <si>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</si>
  <si>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</si>
  <si>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</si>
  <si>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</si>
  <si>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</si>
  <si>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</si>
  <si>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</si>
  <si>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</si>
  <si>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</si>
  <si>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</si>
  <si>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</si>
  <si>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</si>
  <si>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</si>
  <si>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</si>
  <si>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</si>
  <si>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</si>
  <si>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</si>
  <si>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</si>
  <si>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</si>
  <si>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</si>
  <si>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</si>
  <si>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</si>
  <si>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</si>
  <si>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</si>
  <si>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</si>
  <si>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</si>
  <si>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</si>
  <si>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</si>
  <si>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</si>
  <si>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</si>
  <si>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</si>
  <si>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</si>
  <si>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</si>
  <si>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</si>
  <si>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</si>
  <si>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</si>
  <si>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</si>
  <si>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</si>
  <si>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</si>
  <si>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</si>
  <si>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</si>
  <si>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</si>
  <si>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</si>
  <si>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</si>
  <si>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</si>
  <si>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</si>
  <si>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</si>
  <si>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</si>
  <si>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</si>
  <si>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</si>
  <si>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</si>
  <si>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</si>
  <si>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</si>
  <si>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</si>
  <si>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</si>
  <si>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</si>
  <si>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</si>
  <si>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</si>
  <si>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</si>
  <si>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</si>
  <si>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</si>
  <si>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</si>
  <si>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</si>
  <si>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</si>
  <si>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</si>
  <si>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</si>
  <si>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</si>
  <si>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</si>
  <si>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</si>
  <si>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</si>
  <si>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</si>
  <si>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</si>
  <si>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</si>
  <si>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</si>
  <si>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</si>
  <si>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</si>
  <si>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</si>
  <si>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</si>
  <si>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</si>
  <si>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</si>
  <si>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</si>
  <si>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</si>
  <si>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</si>
  <si>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</si>
  <si>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</si>
  <si>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</si>
  <si>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</si>
  <si>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</si>
  <si>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</si>
  <si>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</si>
  <si>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</si>
  <si>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</si>
  <si>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</si>
  <si>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</si>
  <si>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</si>
  <si>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</si>
  <si>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</si>
  <si>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</si>
  <si>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</si>
  <si>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</si>
  <si>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</si>
  <si>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</si>
  <si>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</si>
  <si>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</si>
  <si>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</si>
  <si>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</si>
  <si>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</si>
  <si>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</si>
  <si>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</si>
  <si>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</si>
  <si>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</si>
  <si>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</si>
  <si>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</si>
  <si>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</si>
  <si>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</si>
  <si>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</si>
  <si>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</si>
  <si>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</si>
  <si>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</si>
  <si>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</si>
  <si>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</si>
  <si>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</si>
  <si>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</si>
  <si>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</si>
  <si>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</si>
  <si>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</si>
  <si>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</si>
  <si>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</si>
  <si>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</si>
  <si>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</si>
  <si>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</si>
  <si>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</si>
  <si>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</si>
  <si>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</si>
  <si>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</si>
  <si>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</si>
  <si>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</si>
  <si>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</si>
  <si>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</si>
  <si>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</si>
  <si>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</si>
  <si>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</si>
  <si>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</si>
  <si>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</si>
  <si>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</si>
  <si>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</si>
  <si>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</si>
  <si>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</si>
  <si>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</si>
  <si>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</si>
  <si>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</si>
  <si>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</si>
  <si>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</si>
  <si>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</si>
  <si>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</si>
  <si>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</si>
  <si>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</si>
  <si>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</si>
  <si>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</si>
  <si>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</si>
  <si>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</si>
  <si>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</si>
  <si>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</si>
  <si>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</si>
  <si>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</si>
  <si>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</si>
  <si>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</si>
  <si>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</si>
  <si>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</si>
  <si>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</si>
  <si>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</si>
  <si>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</si>
  <si>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</si>
  <si>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</si>
  <si>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</si>
  <si>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</si>
  <si>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</si>
  <si>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</si>
  <si>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</si>
  <si>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</si>
  <si>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</si>
  <si>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</si>
  <si>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</si>
  <si>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</si>
  <si>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</si>
  <si>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</si>
  <si>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</si>
  <si>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</si>
  <si>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</si>
  <si>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</si>
  <si>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</si>
  <si>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</si>
  <si>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</si>
  <si>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</si>
  <si>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</si>
  <si>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</si>
  <si>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</si>
  <si>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</si>
  <si>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</si>
  <si>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</si>
  <si>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</si>
  <si>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</si>
  <si>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</si>
  <si>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</si>
  <si>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</si>
  <si>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</si>
  <si>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</si>
  <si>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</si>
  <si>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</si>
  <si>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</si>
  <si>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</si>
  <si>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</si>
  <si>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</si>
  <si>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</si>
  <si>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</si>
  <si>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</si>
  <si>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</si>
  <si>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</si>
  <si>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</si>
  <si>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</si>
  <si>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</si>
  <si>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</si>
  <si>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</si>
  <si>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</si>
  <si>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</si>
  <si>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</si>
  <si>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</si>
  <si>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</si>
  <si>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</si>
  <si>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</si>
  <si>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</si>
  <si>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</si>
  <si>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</si>
  <si>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</si>
  <si>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</si>
  <si>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</si>
  <si>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</si>
  <si>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</si>
  <si>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</si>
  <si>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</si>
  <si>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</si>
  <si>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</si>
  <si>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</si>
  <si>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</si>
  <si>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</si>
  <si>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</si>
  <si>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</si>
  <si>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</si>
  <si>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</si>
  <si>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</si>
  <si>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</si>
  <si>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</si>
  <si>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</si>
  <si>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</si>
  <si>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</si>
  <si>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</si>
  <si>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</si>
  <si>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</si>
  <si>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</si>
  <si>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</si>
  <si>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</si>
  <si>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</si>
  <si>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</si>
  <si>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</si>
  <si>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</si>
  <si>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</si>
  <si>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</si>
  <si>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</si>
  <si>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</si>
  <si>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</si>
  <si>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</si>
  <si>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</si>
  <si>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</si>
  <si>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</si>
  <si>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</si>
  <si>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</si>
  <si>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</si>
  <si>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</si>
  <si>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</si>
  <si>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</si>
  <si>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</si>
  <si>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</si>
  <si>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</si>
  <si>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</si>
  <si>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</si>
  <si>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</si>
  <si>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</si>
  <si>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</si>
  <si>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</si>
  <si>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</si>
  <si>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</si>
  <si>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</si>
  <si>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</si>
  <si>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</si>
  <si>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</si>
  <si>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</si>
  <si>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</si>
  <si>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</si>
  <si>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</si>
  <si>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</si>
  <si>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</si>
  <si>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</si>
  <si>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</si>
  <si>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</si>
  <si>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</si>
  <si>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</si>
  <si>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</si>
  <si>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</si>
  <si>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</si>
  <si>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</si>
  <si>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</si>
  <si>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</si>
  <si>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</si>
  <si>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</si>
  <si>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</si>
  <si>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</si>
  <si>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</si>
  <si>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</si>
  <si>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</si>
  <si>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</si>
  <si>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</si>
  <si>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</si>
  <si>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</si>
  <si>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</si>
  <si>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</si>
  <si>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</si>
  <si>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</si>
  <si>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</si>
  <si>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</si>
  <si>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</si>
  <si>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</si>
  <si>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</si>
  <si>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</si>
  <si>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</si>
  <si>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</si>
  <si>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</si>
  <si>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</si>
  <si>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</si>
  <si>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</si>
  <si>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</si>
  <si>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</si>
  <si>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</si>
  <si>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</si>
  <si>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</si>
  <si>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</si>
  <si>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</si>
  <si>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</si>
  <si>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</si>
  <si>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</si>
  <si>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</si>
  <si>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</si>
  <si>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</si>
  <si>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</si>
  <si>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</si>
  <si>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</si>
  <si>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</si>
  <si>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</si>
  <si>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</si>
  <si>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</si>
  <si>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</si>
  <si>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</si>
  <si>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</si>
  <si>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</si>
  <si>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</si>
  <si>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</si>
  <si>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</si>
  <si>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</si>
  <si>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</si>
  <si>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</si>
  <si>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</si>
  <si>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</si>
  <si>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</si>
  <si>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</si>
  <si>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</si>
  <si>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</si>
  <si>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</si>
  <si>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</si>
  <si>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</si>
  <si>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</si>
  <si>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</si>
  <si>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</si>
  <si>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</si>
  <si>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</si>
  <si>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</si>
  <si>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</si>
  <si>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</si>
  <si>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</si>
  <si>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</si>
  <si>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</si>
  <si>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</si>
  <si>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</si>
  <si>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</si>
  <si>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</si>
  <si>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</si>
  <si>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</si>
  <si>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</si>
  <si>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</si>
  <si>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</si>
  <si>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</si>
  <si>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</si>
  <si>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</si>
  <si>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</si>
  <si>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</si>
  <si>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</si>
  <si>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</si>
  <si>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</si>
  <si>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</si>
  <si>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</si>
  <si>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</si>
  <si>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</si>
  <si>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</si>
  <si>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</si>
  <si>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</si>
  <si>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</si>
  <si>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</si>
  <si>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</si>
  <si>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</si>
  <si>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</si>
  <si>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</si>
  <si>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</si>
  <si>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</si>
  <si>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</si>
  <si>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</si>
  <si>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</si>
  <si>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</si>
  <si>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</si>
  <si>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</si>
  <si>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</si>
  <si>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</si>
  <si>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</si>
  <si>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</si>
  <si>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</si>
  <si>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</si>
  <si>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</si>
  <si>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</si>
  <si>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</si>
  <si>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</si>
  <si>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</si>
  <si>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</si>
  <si>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</si>
  <si>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</si>
  <si>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</si>
  <si>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</si>
  <si>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</si>
  <si>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</si>
  <si>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</si>
  <si>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</si>
  <si>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</si>
  <si>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</si>
  <si>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</si>
  <si>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</si>
  <si>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</si>
  <si>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</si>
  <si>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</si>
  <si>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</si>
  <si>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</si>
  <si>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</si>
  <si>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</si>
  <si>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</si>
  <si>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</si>
  <si>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</si>
  <si>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</si>
  <si>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</si>
  <si>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</si>
  <si>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</si>
  <si>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</si>
  <si>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</si>
  <si>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</si>
  <si>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</si>
  <si>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</si>
  <si>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</si>
  <si>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</si>
  <si>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</si>
  <si>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</si>
  <si>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</si>
  <si>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</si>
  <si>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</si>
  <si>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</si>
  <si>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</si>
  <si>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</si>
  <si>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</si>
  <si>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</si>
  <si>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</si>
  <si>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</si>
  <si>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</si>
  <si>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</si>
  <si>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</si>
  <si>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</si>
  <si>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</si>
  <si>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</si>
  <si>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</si>
  <si>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</si>
  <si>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</si>
  <si>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</si>
  <si>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</si>
  <si>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</si>
  <si>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</si>
  <si>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</si>
  <si>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</si>
  <si>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</si>
  <si>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</si>
  <si>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</si>
  <si>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</si>
  <si>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</si>
  <si>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</si>
  <si>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</si>
  <si>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</si>
  <si>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</si>
  <si>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</si>
  <si>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</si>
  <si>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</si>
  <si>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</si>
  <si>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</si>
  <si>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</si>
  <si>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</si>
  <si>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</si>
  <si>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</si>
  <si>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</si>
  <si>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</si>
  <si>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</si>
  <si>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</si>
  <si>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</si>
  <si>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</si>
  <si>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</si>
  <si>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</si>
  <si>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</si>
  <si>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</si>
  <si>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</si>
  <si>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</si>
  <si>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</si>
  <si>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</si>
  <si>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</si>
  <si>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</si>
  <si>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</si>
  <si>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</si>
  <si>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</si>
  <si>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</si>
  <si>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</si>
  <si>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</si>
  <si>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</si>
  <si>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</si>
  <si>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</si>
  <si>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</si>
  <si>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</si>
  <si>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</si>
  <si>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</si>
  <si>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</si>
  <si>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</si>
  <si>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</si>
  <si>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</si>
  <si>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</si>
  <si>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</si>
  <si>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</si>
  <si>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</si>
  <si>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</si>
  <si>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</si>
  <si>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</si>
  <si>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</si>
  <si>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</si>
  <si>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</si>
  <si>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</si>
  <si>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</si>
  <si>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</si>
  <si>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</si>
  <si>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</si>
  <si>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</si>
  <si>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</si>
  <si>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</si>
  <si>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</si>
  <si>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</si>
  <si>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</si>
  <si>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</si>
  <si>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</si>
  <si>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</si>
  <si>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</si>
  <si>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</si>
  <si>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</si>
  <si>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</si>
  <si>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</si>
  <si>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</si>
  <si>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</si>
  <si>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</si>
  <si>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</si>
  <si>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</si>
  <si>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</si>
  <si>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</si>
  <si>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</si>
  <si>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</si>
  <si>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</si>
  <si>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</si>
  <si>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</si>
  <si>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</si>
  <si>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</si>
  <si>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</si>
  <si>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</si>
  <si>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</si>
  <si>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</si>
  <si>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</si>
  <si>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</si>
  <si>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</si>
  <si>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</si>
  <si>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</si>
  <si>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</si>
  <si>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</si>
  <si>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</si>
  <si>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</si>
  <si>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</si>
  <si>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</si>
  <si>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</si>
  <si>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</si>
  <si>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</si>
  <si>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</si>
  <si>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</si>
  <si>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</si>
  <si>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</si>
  <si>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</si>
  <si>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</si>
  <si>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</si>
  <si>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</si>
  <si>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</si>
  <si>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</si>
  <si>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</si>
  <si>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</si>
  <si>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</si>
  <si>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</si>
  <si>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</si>
  <si>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</si>
  <si>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</si>
  <si>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</si>
  <si>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</si>
  <si>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</si>
  <si>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</si>
  <si>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</si>
  <si>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</si>
  <si>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</si>
  <si>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</si>
  <si>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</si>
  <si>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</si>
  <si>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</si>
  <si>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</si>
  <si>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</si>
  <si>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</si>
  <si>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</si>
  <si>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</si>
  <si>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</si>
  <si>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</si>
  <si>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</si>
  <si>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</si>
  <si>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</si>
  <si>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</si>
  <si>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</si>
  <si>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</si>
  <si>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</si>
  <si>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</si>
  <si>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</si>
  <si>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</si>
  <si>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</si>
  <si>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</si>
  <si>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</si>
  <si>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</si>
  <si>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</si>
  <si>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</si>
  <si>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</si>
  <si>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</si>
  <si>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</si>
  <si>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</si>
  <si>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</si>
  <si>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</si>
  <si>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</si>
  <si>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</si>
  <si>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</si>
  <si>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</si>
  <si>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</si>
  <si>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</si>
  <si>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</si>
  <si>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</si>
  <si>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</si>
  <si>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</si>
  <si>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</si>
  <si>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</si>
  <si>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</si>
  <si>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</si>
  <si>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</si>
  <si>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</si>
  <si>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</si>
  <si>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</si>
  <si>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</si>
  <si>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</si>
  <si>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</si>
  <si>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</si>
  <si>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</si>
  <si>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</si>
  <si>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</si>
  <si>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</si>
  <si>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</si>
  <si>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</si>
  <si>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</si>
  <si>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</si>
  <si>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</si>
  <si>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</si>
  <si>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</si>
  <si>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</si>
  <si>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</si>
  <si>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</si>
  <si>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</si>
  <si>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</si>
  <si>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</si>
  <si>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</si>
  <si>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</si>
  <si>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</si>
  <si>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</si>
  <si>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</si>
  <si>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</si>
  <si>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</si>
  <si>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</si>
  <si>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</si>
  <si>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</si>
  <si>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</si>
  <si>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</si>
  <si>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</si>
  <si>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</si>
  <si>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</si>
  <si>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</si>
  <si>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</si>
  <si>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</si>
  <si>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</si>
  <si>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</si>
  <si>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</si>
  <si>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</si>
  <si>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</si>
  <si>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</si>
  <si>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</si>
  <si>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</si>
  <si>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</si>
  <si>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</si>
  <si>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</si>
  <si>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</si>
  <si>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</si>
  <si>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</si>
  <si>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</si>
  <si>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</si>
  <si>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</si>
  <si>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</si>
  <si>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</si>
  <si>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</si>
  <si>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</si>
  <si>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</si>
  <si>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</si>
  <si>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</si>
  <si>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</si>
  <si>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</si>
  <si>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</si>
  <si>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</si>
  <si>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</si>
  <si>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</si>
  <si>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</si>
  <si>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</si>
  <si>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</si>
  <si>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</si>
  <si>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</si>
  <si>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</si>
  <si>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</si>
  <si>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</si>
  <si>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</si>
  <si>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</si>
  <si>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</si>
  <si>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</si>
  <si>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</si>
  <si>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</si>
  <si>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</si>
  <si>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</si>
  <si>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</si>
  <si>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</si>
  <si>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</si>
  <si>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</si>
  <si>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</si>
  <si>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</si>
  <si>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</si>
  <si>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</si>
  <si>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</si>
  <si>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</si>
  <si>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</si>
  <si>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</si>
  <si>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</si>
  <si>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</si>
  <si>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</si>
  <si>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</si>
  <si>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</si>
  <si>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</si>
  <si>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</si>
  <si>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</si>
  <si>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</si>
  <si>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</si>
  <si>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</si>
  <si>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</si>
  <si>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</si>
  <si>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</si>
  <si>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</si>
  <si>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</si>
  <si>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</si>
  <si>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</si>
  <si>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</si>
  <si>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</si>
  <si>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</si>
  <si>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</si>
  <si>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</si>
  <si>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</si>
  <si>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</si>
  <si>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</si>
  <si>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</si>
  <si>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</si>
  <si>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</si>
  <si>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</si>
  <si>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</si>
  <si>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</si>
  <si>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</si>
  <si>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</si>
  <si>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</si>
  <si>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</si>
  <si>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</si>
  <si>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</si>
  <si>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</si>
  <si>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</si>
  <si>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</si>
  <si>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</si>
  <si>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</si>
  <si>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</si>
  <si>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</si>
  <si>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</si>
  <si>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</si>
  <si>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</si>
  <si>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</si>
  <si>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</si>
  <si>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</si>
  <si>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</si>
  <si>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</si>
  <si>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</si>
  <si>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</si>
  <si>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</si>
  <si>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</si>
  <si>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</si>
  <si>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</si>
  <si>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</si>
  <si>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</si>
  <si>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</si>
  <si>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</si>
  <si>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</si>
  <si>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</si>
  <si>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</si>
  <si>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</si>
  <si>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</si>
  <si>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</si>
  <si>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</si>
  <si>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</si>
  <si>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</si>
  <si>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</si>
  <si>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</si>
  <si>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</si>
  <si>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</si>
  <si>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</si>
  <si>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</si>
  <si>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</si>
  <si>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</si>
  <si>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</si>
  <si>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</si>
  <si>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</si>
  <si>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</si>
  <si>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</si>
  <si>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</si>
  <si>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</si>
  <si>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</si>
  <si>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</si>
  <si>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</si>
  <si>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</si>
  <si>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</si>
  <si>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</si>
  <si>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</si>
  <si>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</si>
  <si>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</si>
  <si>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</si>
  <si>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</si>
  <si>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</si>
  <si>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</si>
  <si>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</si>
  <si>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</si>
  <si>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</si>
  <si>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</si>
  <si>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</si>
  <si>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</si>
  <si>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</si>
  <si>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</si>
  <si>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</si>
  <si>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</si>
  <si>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</si>
  <si>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</si>
  <si>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</si>
  <si>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</si>
  <si>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</si>
  <si>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</si>
  <si>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</si>
  <si>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</si>
  <si>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</si>
  <si>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</si>
  <si>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</si>
  <si>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</si>
  <si>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</si>
  <si>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</si>
  <si>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</si>
  <si>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</si>
  <si>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</si>
  <si>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</si>
  <si>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</si>
  <si>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</si>
  <si>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</si>
  <si>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</si>
  <si>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</si>
  <si>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</si>
  <si>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</si>
  <si>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</si>
  <si>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</si>
  <si>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</si>
  <si>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</si>
  <si>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</si>
  <si>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</si>
  <si>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</si>
  <si>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</si>
  <si>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</si>
  <si>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</si>
  <si>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</si>
  <si>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</si>
  <si>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</si>
  <si>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</si>
  <si>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</si>
  <si>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</si>
  <si>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</si>
  <si>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</si>
  <si>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</si>
  <si>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</si>
  <si>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</si>
  <si>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</si>
  <si>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</si>
  <si>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</si>
  <si>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</si>
  <si>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</si>
  <si>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</si>
  <si>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</si>
  <si>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</si>
  <si>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</si>
  <si>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</si>
  <si>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</si>
  <si>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</si>
  <si>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</si>
  <si>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</si>
  <si>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</si>
  <si>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</si>
  <si>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</si>
  <si>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</si>
  <si>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</si>
  <si>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</si>
  <si>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</si>
  <si>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</si>
  <si>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</si>
  <si>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</si>
  <si>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</si>
  <si>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</si>
  <si>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</si>
  <si>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</si>
  <si>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</si>
  <si>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</si>
  <si>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</si>
  <si>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</si>
  <si>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</si>
  <si>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</si>
  <si>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</si>
  <si>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</si>
  <si>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</si>
  <si>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</si>
  <si>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</si>
  <si>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</si>
  <si>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</si>
  <si>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</si>
  <si>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</si>
  <si>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</si>
  <si>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</si>
  <si>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</si>
  <si>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</si>
  <si>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</si>
  <si>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</si>
  <si>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</si>
  <si>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</si>
  <si>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</si>
  <si>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</si>
  <si>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</si>
  <si>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</si>
  <si>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</si>
  <si>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</si>
  <si>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</si>
  <si>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</si>
  <si>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</si>
  <si>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</si>
  <si>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</si>
  <si>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</si>
  <si>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</si>
  <si>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</si>
  <si>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</si>
  <si>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</si>
  <si>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</si>
  <si>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</si>
  <si>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</si>
  <si>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</si>
  <si>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</si>
  <si>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</si>
  <si>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</si>
  <si>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</si>
  <si>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</si>
  <si>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</si>
  <si>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</si>
  <si>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</si>
  <si>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</si>
  <si>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</si>
  <si>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</si>
  <si>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</si>
  <si>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</si>
  <si>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</si>
  <si>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</si>
  <si>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</si>
  <si>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</si>
  <si>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</si>
  <si>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</si>
  <si>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</si>
  <si>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</si>
  <si>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</si>
  <si>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</si>
  <si>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</si>
  <si>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</si>
  <si>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</si>
  <si>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</si>
  <si>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</si>
  <si>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</si>
  <si>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</si>
  <si>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</si>
  <si>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</si>
  <si>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</si>
  <si>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</si>
  <si>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</si>
  <si>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</si>
  <si>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</si>
  <si>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</si>
  <si>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</si>
  <si>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</si>
  <si>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</si>
  <si>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</si>
  <si>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</si>
  <si>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</si>
  <si>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</si>
  <si>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</si>
  <si>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</si>
  <si>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</si>
  <si>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</si>
  <si>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</si>
  <si>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</si>
  <si>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</si>
  <si>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</si>
  <si>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</si>
  <si>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</si>
  <si>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</si>
  <si>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</si>
  <si>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</si>
  <si>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</si>
  <si>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</si>
  <si>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</si>
  <si>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</si>
  <si>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</si>
  <si>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</si>
  <si>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</si>
  <si>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</si>
  <si>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</si>
  <si>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</si>
  <si>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</si>
  <si>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</si>
  <si>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</si>
  <si>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</si>
  <si>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</si>
  <si>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</si>
  <si>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</si>
  <si>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</si>
  <si>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</si>
  <si>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</si>
  <si>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</si>
  <si>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</si>
  <si>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</si>
  <si>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</si>
  <si>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</si>
  <si>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</si>
  <si>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</si>
  <si>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</si>
  <si>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</si>
  <si>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</si>
  <si>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</si>
  <si>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</si>
  <si>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</si>
  <si>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</si>
  <si>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</si>
  <si>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</si>
  <si>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</si>
  <si>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</si>
  <si>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</si>
  <si>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</si>
  <si>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</si>
  <si>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</si>
  <si>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</si>
  <si>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</si>
  <si>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</si>
  <si>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</si>
  <si>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</si>
  <si>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</si>
  <si>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</si>
  <si>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</si>
  <si>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</si>
  <si>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</si>
  <si>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</si>
  <si>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</si>
  <si>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</si>
  <si>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</si>
  <si>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</si>
  <si>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</si>
  <si>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</si>
  <si>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</si>
  <si>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</si>
  <si>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</si>
  <si>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</si>
  <si>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</si>
  <si>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</si>
  <si>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</si>
  <si>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</si>
  <si>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</si>
  <si>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</si>
  <si>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</si>
  <si>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</si>
  <si>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</si>
  <si>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</si>
  <si>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</si>
  <si>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</si>
  <si>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</si>
  <si>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</si>
  <si>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</si>
  <si>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</si>
  <si>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</si>
  <si>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</si>
  <si>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</si>
  <si>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</si>
  <si>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</si>
  <si>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</si>
  <si>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</si>
  <si>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</si>
  <si>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</si>
  <si>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</si>
  <si>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</si>
  <si>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</si>
  <si>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</si>
  <si>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</si>
  <si>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</si>
  <si>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</si>
  <si>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</si>
  <si>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</si>
  <si>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</si>
  <si>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</si>
  <si>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</si>
  <si>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</si>
  <si>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</si>
  <si>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</si>
  <si>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</si>
  <si>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</si>
  <si>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</si>
  <si>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</si>
  <si>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</si>
  <si>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</si>
  <si>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</si>
  <si>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</si>
  <si>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</si>
  <si>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</si>
  <si>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</si>
  <si>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</si>
  <si>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</si>
  <si>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</si>
  <si>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</si>
  <si>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</si>
  <si>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</si>
  <si>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</si>
  <si>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</si>
  <si>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</si>
  <si>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</si>
  <si>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</si>
  <si>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</si>
  <si>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</si>
  <si>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</si>
  <si>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</si>
  <si>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</si>
  <si>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</si>
  <si>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</si>
  <si>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</si>
  <si>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</si>
  <si>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</si>
  <si>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</si>
  <si>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</si>
  <si>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</si>
  <si>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</si>
  <si>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</si>
  <si>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</si>
  <si>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</si>
  <si>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</si>
  <si>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</si>
  <si>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</si>
  <si>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</si>
  <si>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</si>
  <si>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</si>
  <si>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</si>
  <si>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</si>
  <si>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</si>
  <si>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</si>
  <si>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</si>
  <si>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</si>
  <si>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</si>
  <si>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</si>
  <si>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</si>
  <si>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</si>
  <si>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</si>
  <si>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</si>
  <si>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</si>
  <si>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</si>
  <si>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</si>
  <si>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</si>
  <si>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</si>
  <si>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</si>
  <si>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</si>
  <si>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</si>
  <si>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</si>
  <si>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</si>
  <si>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</si>
  <si>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</si>
  <si>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</si>
  <si>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</si>
  <si>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</si>
  <si>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</si>
  <si>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</si>
  <si>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</si>
  <si>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</si>
  <si>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</si>
  <si>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</si>
  <si>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</si>
  <si>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</si>
  <si>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</si>
  <si>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</si>
  <si>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</si>
  <si>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</si>
  <si>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</si>
  <si>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</si>
  <si>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</si>
  <si>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</si>
  <si>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</si>
  <si>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</si>
  <si>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</si>
  <si>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</si>
  <si>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</si>
  <si>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</si>
  <si>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</si>
  <si>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</si>
  <si>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</si>
  <si>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</si>
  <si>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</si>
  <si>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</si>
  <si>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</si>
  <si>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</si>
  <si>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</si>
  <si>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</si>
  <si>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</si>
  <si>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</si>
  <si>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</si>
  <si>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</si>
  <si>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</si>
  <si>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</si>
  <si>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</si>
  <si>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</si>
  <si>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</si>
  <si>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</si>
  <si>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</si>
  <si>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</si>
  <si>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</si>
  <si>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</si>
  <si>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</si>
  <si>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</si>
  <si>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</si>
  <si>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</si>
  <si>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</si>
  <si>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</si>
  <si>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</si>
  <si>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</si>
  <si>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</si>
  <si>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</si>
  <si>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</si>
  <si>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</si>
  <si>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</si>
  <si>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</si>
  <si>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</si>
  <si>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</si>
  <si>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</si>
  <si>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</si>
  <si>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</si>
  <si>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</si>
  <si>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</si>
  <si>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</si>
  <si>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</si>
  <si>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</si>
  <si>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</si>
  <si>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</si>
  <si>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</si>
  <si>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</si>
  <si>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</si>
  <si>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</si>
  <si>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</si>
  <si>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</si>
  <si>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</si>
  <si>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</si>
  <si>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</si>
  <si>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</si>
  <si>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</si>
  <si>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</si>
  <si>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</si>
  <si>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</si>
  <si>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</si>
  <si>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</si>
  <si>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</si>
  <si>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</si>
  <si>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</si>
  <si>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</si>
  <si>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</si>
  <si>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</si>
  <si>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</si>
  <si>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</si>
  <si>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</si>
  <si>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</si>
  <si>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</si>
  <si>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</si>
  <si>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</si>
  <si>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</si>
  <si>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</si>
  <si>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</si>
  <si>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</si>
  <si>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</si>
  <si>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</si>
  <si>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</si>
  <si>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</si>
  <si>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</si>
  <si>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</si>
  <si>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</si>
  <si>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</si>
  <si>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</si>
  <si>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</si>
  <si>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</si>
  <si>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</si>
  <si>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</si>
  <si>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</si>
  <si>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</si>
  <si>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</si>
  <si>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</si>
  <si>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</si>
  <si>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</si>
  <si>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</si>
  <si>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</si>
  <si>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</si>
  <si>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</si>
  <si>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</si>
  <si>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</si>
  <si>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</si>
  <si>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</si>
  <si>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</si>
  <si>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</si>
  <si>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</si>
  <si>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</si>
  <si>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</si>
  <si>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</si>
  <si>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</si>
  <si>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</si>
  <si>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</si>
  <si>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</si>
  <si>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</si>
  <si>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</si>
  <si>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</si>
  <si>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</si>
  <si>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</si>
  <si>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</si>
  <si>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</si>
  <si>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</si>
  <si>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</si>
  <si>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</si>
  <si>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</si>
  <si>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</si>
  <si>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</si>
  <si>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</si>
  <si>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</si>
  <si>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</si>
  <si>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</si>
  <si>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</si>
  <si>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</si>
  <si>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</si>
  <si>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</si>
  <si>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</si>
  <si>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</si>
  <si>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</si>
  <si>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</si>
  <si>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</si>
  <si>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</si>
  <si>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</si>
  <si>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</si>
  <si>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</si>
  <si>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</si>
  <si>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</si>
  <si>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</si>
  <si>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</si>
  <si>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</si>
  <si>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</si>
  <si>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</si>
  <si>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</si>
  <si>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</si>
  <si>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</si>
  <si>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</si>
  <si>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</si>
  <si>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</si>
  <si>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</si>
  <si>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</si>
  <si>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</si>
  <si>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</si>
  <si>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</si>
  <si>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</si>
  <si>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</si>
  <si>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</si>
  <si>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</si>
  <si>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</si>
  <si>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</si>
  <si>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</si>
  <si>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</si>
  <si>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</si>
  <si>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</si>
  <si>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</si>
  <si>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</si>
  <si>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</si>
  <si>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</si>
  <si>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</si>
  <si>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</si>
  <si>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</si>
  <si>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</si>
  <si>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</si>
  <si>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</si>
  <si>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</si>
  <si>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</si>
  <si>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</si>
  <si>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</si>
  <si>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</si>
  <si>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</si>
  <si>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</si>
  <si>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</si>
  <si>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</si>
  <si>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</si>
  <si>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</si>
  <si>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</si>
  <si>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</si>
  <si>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</si>
  <si>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</si>
  <si>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</si>
  <si>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</si>
  <si>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</si>
  <si>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</si>
  <si>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</si>
  <si>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</si>
  <si>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</si>
  <si>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</si>
  <si>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</si>
  <si>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</si>
  <si>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</si>
  <si>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</si>
  <si>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</si>
  <si>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</si>
  <si>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</si>
  <si>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</si>
  <si>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</si>
  <si>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</si>
  <si>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</si>
  <si>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</si>
  <si>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</si>
  <si>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</si>
  <si>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</si>
  <si>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</si>
  <si>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</si>
  <si>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</si>
  <si>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</si>
  <si>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</si>
  <si>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</si>
  <si>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</si>
  <si>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</si>
  <si>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</si>
  <si>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</si>
  <si>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</si>
  <si>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</si>
  <si>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</si>
  <si>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</si>
  <si>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</si>
  <si>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</si>
  <si>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</si>
  <si>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</si>
  <si>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</si>
  <si>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</si>
  <si>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</si>
  <si>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</si>
  <si>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</si>
  <si>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</si>
  <si>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</si>
  <si>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</si>
  <si>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</si>
  <si>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</si>
  <si>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</si>
  <si>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</si>
  <si>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</si>
  <si>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</si>
  <si>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</si>
  <si>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</si>
  <si>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</si>
  <si>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</si>
  <si>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</si>
  <si>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</si>
  <si>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</si>
  <si>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</si>
  <si>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</si>
  <si>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</si>
  <si>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</si>
  <si>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</si>
  <si>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</si>
  <si>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</si>
  <si>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</si>
  <si>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</si>
  <si>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</si>
  <si>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</si>
  <si>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</si>
  <si>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</si>
  <si>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</si>
  <si>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</si>
  <si>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</si>
  <si>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</si>
  <si>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</si>
  <si>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</si>
  <si>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</si>
  <si>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</si>
  <si>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</si>
  <si>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</si>
  <si>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</si>
  <si>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</si>
  <si>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</si>
  <si>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</si>
  <si>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</si>
  <si>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</si>
  <si>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</si>
  <si>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</si>
  <si>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</si>
  <si>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</si>
  <si>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</si>
  <si>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</si>
  <si>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</si>
  <si>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</si>
  <si>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</si>
  <si>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</si>
  <si>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</si>
  <si>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</si>
  <si>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</si>
  <si>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</si>
  <si>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</si>
  <si>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</si>
  <si>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</si>
  <si>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</si>
  <si>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</si>
  <si>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</si>
  <si>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</si>
  <si>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</si>
  <si>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</si>
  <si>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</si>
  <si>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</si>
  <si>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</si>
  <si>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</si>
  <si>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</si>
  <si>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</si>
  <si>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</si>
  <si>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</si>
  <si>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</si>
  <si>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</si>
  <si>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</si>
  <si>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</si>
  <si>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</si>
  <si>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</si>
  <si>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</si>
  <si>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</si>
  <si>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</si>
  <si>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</si>
  <si>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</si>
  <si>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</si>
  <si>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</si>
  <si>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</si>
  <si>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</si>
  <si>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</si>
  <si>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</si>
  <si>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</si>
  <si>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</si>
  <si>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</si>
  <si>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</si>
  <si>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</si>
  <si>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</si>
  <si>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</si>
  <si>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</si>
  <si>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</si>
  <si>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</si>
  <si>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</si>
  <si>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</si>
  <si>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</si>
  <si>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</si>
  <si>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</si>
  <si>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</si>
  <si>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</si>
  <si>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</si>
  <si>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</si>
  <si>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</si>
  <si>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</si>
  <si>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</si>
  <si>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</si>
  <si>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</si>
  <si>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</si>
  <si>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</si>
  <si>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</si>
  <si>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</si>
  <si>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</si>
  <si>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</si>
  <si>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</si>
  <si>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</si>
  <si>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</si>
  <si>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</si>
  <si>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</si>
  <si>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</si>
  <si>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</si>
  <si>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</si>
  <si>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</si>
  <si>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</si>
  <si>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</si>
  <si>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</si>
  <si>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</si>
  <si>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</si>
  <si>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</si>
  <si>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</si>
  <si>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</si>
  <si>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</si>
  <si>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</si>
  <si>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</si>
  <si>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</si>
  <si>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</si>
  <si>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</si>
  <si>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</si>
  <si>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</si>
  <si>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</si>
  <si>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</si>
  <si>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</si>
  <si>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</si>
  <si>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</si>
  <si>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</si>
  <si>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</si>
  <si>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</si>
  <si>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</si>
  <si>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</si>
  <si>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</si>
  <si>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</si>
  <si>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</si>
  <si>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</si>
  <si>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</si>
  <si>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</si>
  <si>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</si>
  <si>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</si>
  <si>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</si>
  <si>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</si>
  <si>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</si>
  <si>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</si>
  <si>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</si>
  <si>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</si>
  <si>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</si>
  <si>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</si>
  <si>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</si>
  <si>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</si>
  <si>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</si>
  <si>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</si>
  <si>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</si>
  <si>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</si>
  <si>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</si>
  <si>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</si>
  <si>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</si>
  <si>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</si>
  <si>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</si>
  <si>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</si>
  <si>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</si>
  <si>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</si>
  <si>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</si>
  <si>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</si>
  <si>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</si>
  <si>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</si>
  <si>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</si>
  <si>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</si>
  <si>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</si>
  <si>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</si>
  <si>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</si>
  <si>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</si>
  <si>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</si>
  <si>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</si>
  <si>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</si>
  <si>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</si>
  <si>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</si>
  <si>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</si>
  <si>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</si>
  <si>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</si>
  <si>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</si>
  <si>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</si>
  <si>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</si>
  <si>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</si>
  <si>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</si>
  <si>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</si>
  <si>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</si>
  <si>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</si>
  <si>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</si>
  <si>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</si>
  <si>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</si>
  <si>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</si>
  <si>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</si>
  <si>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</si>
  <si>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</si>
  <si>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</si>
  <si>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</si>
  <si>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</si>
  <si>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</si>
  <si>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</si>
  <si>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</si>
  <si>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</si>
  <si>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</si>
  <si>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</si>
  <si>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</si>
  <si>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</si>
  <si>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</si>
  <si>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</si>
  <si>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</si>
  <si>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</si>
  <si>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</si>
  <si>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</si>
  <si>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</si>
  <si>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</si>
  <si>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</si>
  <si>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</si>
  <si>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</si>
  <si>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</si>
  <si>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</si>
  <si>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</si>
  <si>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</si>
  <si>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</si>
  <si>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</si>
  <si>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</si>
  <si>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</si>
  <si>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</si>
  <si>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</si>
  <si>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</si>
  <si>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</si>
  <si>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</si>
  <si>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</si>
  <si>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</si>
  <si>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</si>
  <si>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</si>
  <si>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</si>
  <si>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</si>
  <si>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</si>
  <si>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</si>
  <si>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</si>
  <si>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</si>
  <si>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</si>
  <si>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</si>
  <si>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</si>
  <si>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</si>
  <si>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</si>
  <si>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</si>
  <si>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</si>
  <si>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</si>
  <si>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</si>
  <si>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</si>
  <si>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</si>
  <si>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</si>
  <si>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</si>
  <si>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</si>
  <si>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</si>
  <si>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</si>
  <si>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</si>
  <si>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</si>
  <si>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</si>
  <si>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</si>
  <si>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</si>
  <si>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</si>
  <si>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</si>
  <si>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</si>
  <si>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</si>
  <si>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</si>
  <si>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</si>
  <si>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</si>
  <si>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</si>
  <si>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</si>
  <si>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</si>
  <si>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</si>
  <si>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</si>
  <si>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</si>
  <si>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</si>
  <si>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</si>
  <si>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</si>
  <si>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</si>
  <si>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</si>
  <si>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</si>
  <si>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</si>
  <si>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</si>
  <si>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</si>
  <si>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</si>
  <si>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</si>
  <si>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</si>
  <si>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</si>
  <si>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</si>
  <si>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</si>
  <si>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</si>
  <si>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</si>
  <si>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</si>
  <si>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</si>
  <si>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</si>
  <si>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</si>
  <si>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</si>
  <si>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</si>
  <si>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</si>
  <si>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</si>
  <si>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</si>
  <si>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</si>
  <si>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</si>
  <si>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</si>
  <si>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</si>
  <si>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</si>
  <si>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</si>
  <si>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</si>
  <si>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</si>
  <si>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</si>
  <si>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</si>
  <si>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</si>
  <si>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</si>
  <si>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</si>
  <si>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</si>
  <si>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</si>
  <si>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</si>
  <si>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</si>
  <si>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</si>
  <si>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</si>
  <si>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</si>
  <si>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</si>
  <si>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</si>
  <si>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</si>
  <si>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</si>
  <si>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</si>
  <si>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</si>
  <si>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</si>
  <si>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</si>
  <si>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</si>
  <si>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</si>
  <si>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</si>
  <si>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</si>
  <si>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</si>
  <si>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</si>
  <si>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</si>
  <si>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</si>
  <si>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</si>
  <si>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</si>
  <si>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</si>
  <si>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</si>
  <si>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</si>
  <si>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</si>
  <si>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</si>
  <si>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</si>
  <si>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</si>
  <si>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</si>
  <si>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</si>
  <si>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</si>
  <si>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</si>
  <si>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</si>
  <si>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</si>
  <si>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</si>
  <si>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</si>
  <si>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</si>
  <si>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</si>
  <si>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</si>
  <si>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</si>
  <si>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</si>
  <si>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</si>
  <si>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</si>
  <si>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</si>
  <si>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</si>
  <si>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</si>
  <si>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</si>
  <si>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</si>
  <si>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</si>
  <si>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</si>
  <si>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</si>
  <si>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</si>
  <si>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</si>
  <si>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</si>
  <si>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</si>
  <si>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</si>
  <si>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</si>
  <si>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</si>
  <si>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</si>
  <si>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</si>
  <si>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</si>
  <si>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</si>
  <si>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</si>
  <si>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</si>
  <si>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</si>
  <si>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</si>
  <si>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</si>
  <si>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</si>
  <si>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</si>
  <si>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</si>
  <si>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</si>
  <si>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</si>
  <si>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</si>
  <si>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</si>
  <si>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</si>
  <si>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</si>
  <si>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</si>
  <si>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</si>
  <si>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</si>
  <si>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</si>
  <si>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</si>
  <si>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</si>
  <si>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</si>
  <si>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</si>
  <si>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</si>
  <si>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</si>
  <si>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</si>
  <si>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</si>
  <si>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</si>
  <si>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</si>
  <si>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</si>
  <si>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</si>
  <si>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</si>
  <si>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</si>
  <si>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</si>
  <si>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</si>
  <si>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</si>
  <si>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</si>
  <si>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</si>
  <si>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</si>
  <si>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</si>
  <si>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</si>
  <si>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</si>
  <si>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</si>
  <si>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</si>
  <si>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</si>
  <si>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</si>
  <si>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</si>
  <si>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</si>
  <si>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</si>
  <si>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</si>
  <si>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</si>
  <si>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</si>
  <si>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</si>
  <si>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</si>
  <si>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</si>
  <si>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</si>
  <si>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</si>
  <si>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</si>
  <si>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</si>
  <si>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</si>
  <si>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</si>
  <si>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</si>
  <si>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</si>
  <si>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</si>
  <si>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</si>
  <si>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</si>
  <si>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</si>
  <si>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</si>
  <si>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</si>
  <si>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</si>
  <si>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</si>
  <si>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</si>
  <si>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</si>
  <si>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</si>
  <si>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</si>
  <si>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</si>
  <si>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</si>
  <si>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</si>
  <si>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</si>
  <si>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</si>
  <si>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</si>
  <si>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</si>
  <si>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</si>
  <si>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</si>
  <si>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</si>
  <si>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</si>
  <si>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</si>
  <si>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</si>
  <si>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</si>
  <si>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</si>
  <si>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</si>
  <si>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</si>
  <si>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</si>
  <si>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</si>
  <si>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</si>
  <si>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</si>
  <si>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</si>
  <si>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</si>
  <si>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</si>
  <si>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</si>
  <si>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</si>
  <si>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</si>
  <si>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</si>
  <si>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</si>
  <si>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</si>
  <si>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</si>
  <si>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</si>
  <si>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</si>
  <si>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</si>
  <si>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</si>
  <si>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</si>
  <si>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</si>
  <si>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</si>
  <si>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</si>
  <si>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</si>
  <si>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</si>
  <si>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</si>
  <si>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</si>
  <si>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</si>
  <si>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</si>
  <si>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</si>
  <si>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</si>
  <si>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</si>
  <si>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</si>
  <si>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</si>
  <si>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</si>
  <si>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</si>
  <si>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</si>
  <si>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</si>
  <si>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</si>
  <si>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</si>
  <si>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</si>
  <si>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</si>
  <si>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</si>
  <si>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</si>
  <si>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</si>
  <si>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</si>
  <si>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</si>
  <si>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</si>
  <si>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</si>
  <si>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</si>
  <si>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</si>
  <si>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</si>
  <si>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</si>
  <si>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</si>
  <si>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</si>
  <si>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</si>
  <si>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</si>
  <si>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</si>
  <si>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</si>
  <si>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</si>
  <si>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</si>
  <si>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</si>
  <si>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</si>
  <si>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</si>
  <si>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</si>
  <si>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</si>
  <si>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</si>
  <si>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</si>
  <si>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</si>
  <si>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</si>
  <si>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</si>
  <si>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</si>
  <si>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</si>
  <si>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</si>
  <si>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</si>
  <si>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</si>
  <si>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</si>
  <si>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</si>
  <si>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</si>
  <si>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</si>
  <si>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</si>
  <si>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</si>
  <si>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</si>
  <si>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</si>
  <si>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</si>
  <si>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</si>
  <si>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</si>
  <si>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</si>
  <si>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</si>
  <si>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</si>
  <si>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</si>
  <si>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</si>
  <si>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</si>
  <si>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</si>
  <si>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</si>
  <si>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</si>
  <si>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</si>
  <si>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</si>
  <si>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</si>
  <si>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</si>
  <si>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</si>
  <si>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</si>
  <si>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</si>
  <si>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</si>
  <si>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</si>
  <si>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</si>
  <si>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</si>
  <si>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</si>
  <si>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</si>
  <si>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</si>
  <si>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</si>
  <si>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</si>
  <si>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</si>
  <si>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</si>
  <si>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</si>
  <si>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</si>
  <si>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</si>
  <si>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</si>
  <si>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</si>
  <si>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</si>
  <si>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</si>
  <si>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</si>
  <si>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</si>
  <si>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</si>
  <si>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</si>
  <si>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</si>
  <si>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</si>
  <si>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</si>
  <si>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</si>
  <si>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</si>
  <si>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</si>
  <si>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</si>
  <si>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</si>
  <si>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</si>
  <si>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</si>
  <si>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</si>
  <si>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</si>
  <si>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</si>
  <si>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</si>
  <si>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</si>
  <si>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</si>
  <si>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</si>
  <si>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</si>
  <si>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</si>
  <si>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</si>
  <si>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</si>
  <si>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</si>
  <si>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</si>
  <si>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</si>
  <si>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</si>
  <si>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</si>
  <si>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</si>
  <si>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</si>
  <si>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</si>
  <si>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</si>
  <si>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</si>
  <si>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</si>
  <si>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</si>
  <si>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</si>
  <si>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</si>
  <si>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</si>
  <si>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</si>
  <si>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</si>
  <si>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</si>
  <si>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</si>
  <si>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</si>
  <si>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</si>
  <si>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</si>
  <si>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</si>
  <si>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</si>
  <si>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</si>
  <si>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</si>
  <si>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</si>
  <si>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</si>
  <si>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</si>
  <si>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</si>
  <si>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</si>
  <si>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</si>
  <si>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</si>
  <si>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</si>
  <si>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</si>
  <si>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</si>
  <si>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</si>
  <si>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</si>
  <si>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</si>
  <si>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</si>
  <si>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</si>
  <si>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</si>
  <si>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</si>
  <si>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</si>
  <si>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</si>
  <si>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</si>
  <si>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</si>
  <si>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</si>
  <si>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</si>
  <si>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</si>
  <si>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</si>
  <si>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</si>
  <si>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</si>
  <si>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</si>
  <si>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</si>
  <si>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</si>
  <si>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</si>
  <si>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</si>
  <si>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</si>
  <si>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</si>
  <si>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</si>
  <si>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</si>
  <si>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</si>
  <si>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</si>
  <si>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</si>
  <si>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</si>
  <si>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</si>
  <si>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</si>
  <si>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</si>
  <si>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</si>
  <si>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</si>
  <si>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</si>
  <si>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</si>
  <si>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</si>
  <si>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</si>
  <si>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</si>
  <si>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</si>
  <si>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</si>
  <si>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</si>
  <si>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</si>
  <si>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</si>
  <si>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</si>
  <si>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</si>
  <si>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</si>
  <si>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</si>
  <si>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</si>
  <si>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</si>
  <si>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</si>
  <si>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</si>
  <si>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</si>
  <si>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</si>
  <si>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</si>
  <si>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</si>
  <si>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</si>
  <si>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</si>
  <si>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</si>
  <si>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</si>
  <si>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</si>
  <si>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</si>
  <si>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</si>
  <si>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</si>
  <si>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</si>
  <si>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</si>
  <si>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</si>
  <si>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</si>
  <si>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</si>
  <si>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</si>
  <si>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</si>
  <si>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</si>
  <si>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</si>
  <si>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</si>
  <si>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</si>
  <si>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</si>
  <si>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</si>
  <si>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</si>
  <si>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</si>
  <si>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</si>
  <si>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</si>
  <si>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</si>
  <si>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</si>
  <si>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</si>
  <si>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</si>
  <si>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</si>
  <si>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</si>
  <si>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</si>
  <si>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</si>
  <si>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</si>
  <si>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</si>
  <si>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</si>
  <si>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</si>
  <si>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</si>
  <si>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</si>
  <si>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</si>
  <si>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</si>
  <si>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</si>
  <si>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</si>
  <si>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</si>
  <si>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</si>
  <si>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</si>
  <si>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</si>
  <si>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</si>
  <si>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</si>
  <si>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</si>
  <si>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</si>
  <si>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</si>
  <si>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</si>
  <si>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</si>
  <si>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</si>
  <si>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</si>
  <si>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</si>
  <si>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</si>
  <si>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</si>
  <si>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</si>
  <si>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</si>
  <si>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</si>
  <si>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</si>
  <si>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</si>
  <si>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</si>
  <si>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</si>
  <si>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</si>
  <si>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</si>
  <si>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</si>
  <si>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</si>
  <si>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</si>
  <si>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</si>
  <si>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</si>
  <si>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</si>
  <si>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</si>
  <si>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</si>
  <si>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</si>
  <si>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</si>
  <si>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</si>
  <si>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</si>
  <si>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</si>
  <si>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</si>
  <si>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</si>
  <si>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</si>
  <si>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</si>
  <si>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</si>
  <si>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</si>
  <si>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</si>
  <si>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</si>
  <si>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</si>
  <si>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</si>
  <si>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</si>
  <si>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</si>
  <si>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</si>
  <si>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</si>
  <si>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</si>
  <si>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</si>
  <si>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</si>
  <si>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</si>
  <si>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</si>
  <si>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</si>
  <si>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</si>
  <si>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</si>
  <si>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</si>
  <si>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</si>
  <si>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</si>
  <si>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</si>
  <si>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</si>
  <si>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</si>
  <si>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</si>
  <si>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</si>
  <si>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</si>
  <si>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</si>
  <si>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</si>
  <si>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</si>
  <si>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</si>
  <si>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</si>
  <si>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</si>
  <si>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</si>
  <si>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</si>
  <si>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</si>
  <si>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</si>
  <si>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</si>
  <si>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</si>
  <si>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</si>
  <si>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</si>
  <si>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</si>
  <si>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</si>
  <si>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</si>
  <si>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</si>
  <si>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</si>
  <si>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</si>
  <si>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</si>
  <si>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</si>
  <si>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</si>
  <si>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</si>
  <si>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</si>
  <si>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</si>
  <si>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</si>
  <si>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</si>
  <si>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</si>
  <si>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</si>
  <si>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</si>
  <si>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</si>
  <si>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</si>
  <si>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</si>
  <si>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</si>
  <si>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</si>
  <si>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</si>
  <si>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</si>
  <si>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</si>
  <si>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</si>
  <si>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</si>
  <si>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</si>
  <si>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</si>
  <si>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</si>
  <si>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</si>
  <si>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</si>
  <si>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</si>
  <si>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</si>
  <si>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</si>
  <si>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</si>
  <si>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</si>
  <si>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</si>
  <si>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</si>
  <si>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</si>
  <si>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</si>
  <si>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</si>
  <si>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</si>
  <si>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</si>
  <si>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</si>
  <si>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</si>
  <si>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</si>
  <si>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</si>
  <si>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</si>
  <si>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</si>
  <si>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</si>
  <si>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</si>
  <si>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</si>
  <si>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</si>
  <si>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</si>
  <si>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</si>
  <si>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</si>
  <si>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</si>
  <si>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</si>
  <si>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</si>
  <si>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</si>
  <si>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</si>
  <si>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</si>
  <si>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</si>
  <si>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</si>
  <si>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</si>
  <si>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</si>
  <si>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</si>
  <si>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</si>
  <si>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</si>
  <si>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</si>
  <si>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</si>
  <si>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</si>
  <si>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</si>
  <si>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</si>
  <si>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</si>
  <si>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</si>
  <si>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</si>
  <si>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</si>
  <si>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</si>
  <si>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</si>
  <si>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</si>
  <si>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</si>
  <si>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</si>
  <si>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</si>
  <si>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</si>
  <si>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</si>
  <si>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</si>
  <si>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</si>
  <si>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</si>
  <si>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</si>
  <si>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</si>
  <si>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</si>
  <si>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</si>
  <si>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</si>
  <si>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</si>
  <si>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</si>
  <si>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</si>
  <si>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</si>
  <si>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</si>
  <si>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</si>
  <si>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</si>
  <si>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</si>
  <si>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</si>
  <si>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</si>
  <si>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</si>
  <si>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</si>
  <si>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</si>
  <si>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</si>
  <si>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</si>
  <si>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</si>
  <si>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</si>
  <si>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</si>
  <si>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</si>
  <si>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</si>
  <si>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</si>
  <si>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</si>
  <si>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</si>
  <si>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</si>
  <si>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</si>
  <si>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</si>
  <si>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</si>
  <si>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</si>
  <si>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</si>
  <si>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</si>
  <si>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</si>
  <si>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</si>
  <si>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</si>
  <si>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</si>
  <si>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</si>
  <si>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</si>
  <si>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</si>
  <si>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</si>
  <si>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</si>
  <si>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</si>
  <si>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</si>
  <si>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</si>
  <si>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</si>
  <si>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</si>
  <si>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</si>
  <si>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</si>
  <si>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</si>
  <si>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</si>
  <si>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</si>
  <si>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</si>
  <si>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</si>
  <si>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</si>
  <si>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</si>
  <si>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</si>
  <si>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</si>
  <si>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</si>
  <si>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</si>
  <si>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</si>
  <si>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</si>
  <si>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</si>
  <si>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</si>
  <si>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</si>
  <si>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</si>
  <si>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</si>
  <si>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</si>
  <si>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</si>
  <si>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</si>
  <si>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</si>
  <si>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</si>
  <si>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</si>
  <si>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</si>
  <si>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</si>
  <si>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</si>
  <si>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</si>
  <si>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</si>
  <si>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</si>
  <si>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</si>
  <si>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</si>
  <si>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</si>
  <si>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</si>
  <si>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</si>
  <si>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</si>
  <si>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</si>
  <si>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</si>
  <si>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</si>
  <si>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</si>
  <si>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</si>
  <si>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</si>
  <si>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</si>
  <si>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</si>
  <si>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</si>
  <si>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</si>
  <si>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</si>
  <si>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</si>
  <si>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</si>
  <si>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</si>
  <si>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</si>
  <si>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</si>
  <si>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</si>
  <si>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</si>
  <si>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</si>
  <si>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</si>
  <si>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</si>
  <si>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</si>
  <si>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</si>
  <si>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</si>
  <si>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</si>
  <si>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</si>
  <si>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</si>
  <si>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</si>
  <si>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</si>
  <si>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</si>
  <si>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</si>
  <si>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</si>
  <si>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</si>
  <si>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</si>
  <si>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</si>
  <si>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</si>
  <si>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</si>
  <si>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</si>
  <si>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</si>
  <si>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</si>
  <si>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</si>
  <si>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</si>
  <si>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</si>
  <si>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</si>
  <si>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</si>
  <si>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</si>
  <si>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</si>
  <si>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</si>
  <si>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</si>
  <si>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</si>
  <si>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</si>
  <si>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</si>
  <si>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</si>
  <si>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</si>
  <si>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</si>
  <si>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</si>
  <si>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</si>
  <si>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</si>
  <si>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</si>
  <si>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</si>
  <si>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</si>
  <si>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</si>
  <si>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</si>
  <si>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</si>
  <si>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</si>
  <si>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</si>
  <si>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</si>
  <si>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</si>
  <si>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</si>
  <si>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</si>
  <si>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</si>
  <si>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</si>
  <si>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</si>
  <si>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</si>
  <si>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</si>
  <si>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</si>
  <si>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</si>
  <si>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</si>
  <si>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</si>
  <si>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</si>
  <si>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</si>
  <si>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</si>
  <si>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</si>
  <si>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</si>
  <si>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</si>
  <si>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</si>
  <si>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</si>
  <si>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</si>
  <si>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</si>
  <si>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</si>
  <si>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</si>
  <si>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</si>
  <si>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</si>
  <si>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</si>
  <si>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</si>
  <si>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</si>
  <si>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</si>
  <si>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</si>
  <si>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</si>
  <si>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</si>
  <si>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</si>
  <si>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</si>
  <si>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</si>
  <si>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</si>
  <si>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</si>
  <si>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</si>
  <si>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</si>
  <si>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</si>
  <si>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</si>
  <si>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</si>
  <si>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</si>
  <si>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</si>
  <si>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</si>
  <si>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</si>
  <si>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</si>
  <si>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</si>
  <si>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</si>
  <si>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</si>
  <si>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</si>
  <si>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</si>
  <si>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</si>
  <si>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</si>
  <si>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</si>
  <si>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</si>
  <si>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</si>
  <si>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</si>
  <si>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</si>
  <si>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</si>
  <si>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</si>
  <si>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</si>
  <si>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</si>
  <si>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</si>
  <si>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</si>
  <si>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</si>
  <si>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</si>
  <si>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</si>
  <si>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</si>
  <si>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</si>
  <si>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</si>
  <si>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</si>
  <si>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</si>
  <si>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</si>
  <si>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</si>
  <si>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</si>
  <si>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</si>
  <si>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</si>
  <si>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</si>
  <si>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</si>
  <si>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</si>
  <si>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</si>
  <si>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</si>
  <si>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</si>
  <si>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</si>
  <si>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</si>
  <si>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</si>
  <si>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</si>
  <si>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</si>
  <si>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</si>
  <si>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</si>
  <si>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</si>
  <si>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</si>
  <si>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</si>
  <si>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</si>
  <si>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</si>
  <si>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</si>
  <si>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</si>
  <si>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</si>
  <si>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</si>
  <si>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</si>
  <si>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</si>
  <si>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</si>
  <si>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</si>
  <si>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</si>
  <si>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</si>
  <si>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</si>
  <si>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</si>
  <si>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</si>
  <si>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</si>
  <si>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</si>
  <si>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</si>
  <si>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</si>
  <si>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</si>
  <si>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</si>
  <si>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</si>
  <si>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</si>
  <si>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</si>
  <si>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</si>
  <si>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</si>
  <si>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</si>
  <si>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</si>
  <si>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</si>
  <si>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</si>
  <si>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</si>
  <si>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</si>
  <si>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</si>
  <si>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</si>
  <si>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</si>
  <si>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</si>
  <si>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</si>
  <si>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</si>
  <si>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</si>
  <si>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</si>
  <si>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</si>
  <si>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</si>
  <si>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</si>
  <si>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</si>
  <si>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</si>
  <si>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</si>
  <si>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</si>
  <si>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</si>
  <si>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</si>
  <si>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</si>
  <si>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</si>
  <si>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</si>
  <si>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</si>
  <si>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</si>
  <si>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</si>
  <si>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</si>
  <si>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</si>
  <si>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</si>
  <si>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</si>
  <si>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</si>
  <si>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</si>
  <si>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</si>
  <si>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</si>
  <si>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</si>
  <si>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</si>
  <si>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</si>
  <si>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</si>
  <si>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</si>
  <si>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</si>
  <si>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</si>
  <si>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</si>
  <si>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</si>
  <si>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</si>
  <si>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</si>
  <si>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</si>
  <si>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</si>
  <si>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</si>
  <si>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</si>
  <si>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</si>
  <si>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</si>
  <si>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</si>
  <si>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</si>
  <si>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</si>
  <si>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</si>
  <si>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</si>
  <si>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</si>
  <si>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</si>
  <si>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</si>
  <si>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</si>
  <si>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</si>
  <si>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</si>
  <si>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</si>
  <si>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</si>
  <si>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</si>
  <si>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</si>
  <si>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</si>
  <si>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</si>
  <si>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</si>
  <si>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</si>
  <si>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</si>
  <si>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</si>
  <si>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</si>
  <si>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</si>
  <si>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</si>
  <si>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</si>
  <si>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</si>
  <si>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</si>
  <si>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</si>
  <si>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</si>
  <si>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</si>
  <si>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</si>
  <si>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</si>
  <si>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</si>
  <si>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</si>
  <si>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</si>
  <si>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</si>
  <si>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</si>
  <si>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</si>
  <si>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</si>
  <si>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</si>
  <si>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</si>
  <si>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</si>
  <si>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</si>
  <si>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</si>
  <si>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</si>
  <si>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</si>
  <si>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</si>
  <si>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</si>
  <si>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</si>
  <si>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</si>
  <si>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</si>
  <si>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</si>
  <si>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</si>
  <si>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</si>
  <si>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</si>
  <si>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</si>
  <si>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</si>
  <si>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</si>
  <si>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</si>
  <si>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</si>
  <si>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</si>
  <si>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</si>
  <si>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</si>
  <si>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</si>
  <si>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</si>
  <si>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</si>
  <si>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</si>
  <si>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</si>
  <si>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</si>
  <si>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</si>
  <si>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</si>
  <si>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</si>
  <si>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</si>
  <si>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</si>
  <si>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</si>
  <si>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</si>
  <si>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</si>
  <si>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</si>
  <si>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</si>
  <si>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</si>
  <si>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</si>
  <si>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</si>
  <si>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</si>
  <si>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</si>
  <si>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</si>
  <si>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</si>
  <si>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</si>
  <si>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</si>
  <si>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</si>
  <si>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</si>
  <si>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</si>
  <si>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</si>
  <si>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</si>
  <si>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</si>
  <si>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</si>
  <si>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</si>
  <si>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</si>
  <si>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</si>
  <si>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</si>
  <si>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</si>
  <si>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</si>
  <si>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</si>
  <si>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</si>
  <si>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</si>
  <si>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</si>
  <si>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</si>
  <si>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</si>
  <si>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</si>
  <si>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</si>
  <si>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</si>
  <si>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</si>
  <si>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</si>
  <si>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</si>
  <si>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</si>
  <si>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</si>
  <si>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</si>
  <si>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</si>
  <si>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</si>
  <si>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</si>
  <si>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</si>
  <si>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</si>
  <si>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</si>
  <si>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</si>
  <si>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</si>
  <si>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</si>
  <si>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</si>
  <si>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</si>
  <si>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</si>
  <si>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</si>
  <si>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</si>
  <si>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</si>
  <si>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</si>
  <si>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</si>
  <si>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</si>
  <si>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</si>
  <si>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</si>
  <si>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</si>
  <si>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</si>
  <si>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</si>
  <si>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</si>
  <si>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</si>
  <si>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</si>
  <si>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</si>
  <si>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</si>
  <si>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</si>
  <si>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</si>
  <si>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</si>
  <si>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</si>
  <si>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</si>
  <si>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</si>
  <si>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</si>
  <si>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</si>
  <si>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</si>
  <si>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</si>
  <si>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</si>
  <si>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</si>
  <si>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</si>
  <si>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</si>
  <si>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</si>
  <si>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</si>
  <si>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</si>
  <si>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</si>
  <si>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</si>
  <si>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</si>
  <si>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</si>
  <si>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</si>
  <si>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</si>
  <si>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</si>
  <si>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</si>
  <si>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</si>
  <si>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</si>
  <si>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</si>
  <si>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</si>
  <si>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</si>
  <si>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</si>
  <si>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</si>
  <si>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</si>
  <si>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</si>
  <si>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</si>
  <si>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</si>
  <si>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</si>
  <si>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</si>
  <si>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</si>
  <si>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</si>
  <si>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</si>
  <si>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</si>
  <si>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</si>
  <si>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</si>
  <si>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</si>
  <si>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</si>
  <si>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</si>
  <si>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</si>
  <si>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</si>
  <si>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</si>
  <si>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</si>
  <si>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</si>
  <si>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</si>
  <si>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</si>
  <si>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</si>
  <si>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</si>
  <si>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</si>
  <si>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</si>
  <si>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</si>
  <si>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</si>
  <si>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</si>
  <si>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</si>
  <si>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</si>
  <si>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</si>
  <si>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</si>
  <si>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</si>
  <si>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</si>
  <si>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</si>
  <si>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</si>
  <si>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</si>
  <si>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</si>
  <si>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</si>
  <si>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</si>
  <si>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</si>
  <si>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</si>
  <si>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</si>
  <si>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</si>
  <si>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</si>
  <si>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</si>
  <si>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</si>
  <si>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</si>
  <si>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</si>
  <si>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</si>
  <si>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</si>
  <si>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</si>
  <si>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</si>
  <si>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</si>
  <si>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</si>
  <si>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</si>
  <si>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</si>
  <si>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</si>
  <si>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</si>
  <si>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</si>
  <si>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</si>
  <si>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</si>
  <si>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</si>
  <si>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</si>
  <si>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</si>
  <si>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</si>
  <si>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</si>
  <si>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</si>
  <si>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</si>
  <si>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</si>
  <si>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</si>
  <si>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</si>
  <si>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</si>
  <si>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</si>
  <si>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</si>
  <si>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</si>
  <si>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</si>
  <si>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</si>
  <si>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</si>
  <si>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</si>
  <si>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</si>
  <si>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</si>
  <si>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</si>
  <si>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</si>
  <si>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</si>
  <si>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</si>
  <si>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</si>
  <si>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</si>
  <si>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</si>
  <si>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</si>
  <si>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</si>
  <si>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</si>
  <si>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</si>
  <si>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</si>
  <si>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</si>
  <si>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</si>
  <si>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</si>
  <si>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</si>
  <si>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</si>
  <si>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</si>
  <si>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</si>
  <si>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</si>
  <si>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</si>
  <si>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</si>
  <si>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</si>
  <si>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</si>
  <si>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</si>
  <si>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</si>
  <si>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</si>
  <si>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</si>
  <si>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</si>
  <si>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</si>
  <si>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</si>
  <si>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</si>
  <si>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</si>
  <si>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</si>
  <si>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</si>
  <si>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</si>
  <si>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</si>
  <si>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</si>
  <si>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</si>
  <si>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</si>
  <si>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</si>
  <si>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</si>
  <si>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</si>
  <si>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</si>
  <si>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</si>
  <si>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</si>
  <si>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</si>
  <si>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</si>
  <si>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</si>
  <si>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</si>
  <si>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</si>
  <si>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</si>
  <si>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</si>
  <si>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</si>
  <si>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</si>
  <si>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</si>
  <si>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</si>
  <si>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</si>
  <si>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</si>
  <si>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</si>
  <si>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</si>
  <si>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</si>
  <si>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</si>
  <si>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</si>
  <si>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</si>
  <si>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</si>
  <si>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</si>
  <si>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</si>
  <si>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</si>
  <si>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</si>
  <si>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</si>
  <si>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</si>
  <si>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</si>
  <si>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</si>
  <si>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</si>
  <si>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</si>
  <si>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</si>
  <si>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</si>
  <si>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</si>
  <si>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</si>
  <si>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</si>
  <si>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</si>
  <si>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</si>
  <si>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</si>
  <si>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</si>
  <si>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</si>
  <si>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</si>
  <si>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</si>
  <si>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</si>
  <si>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</si>
  <si>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</si>
  <si>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</si>
  <si>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</si>
  <si>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</si>
  <si>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</si>
  <si>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</si>
  <si>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</si>
  <si>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</si>
  <si>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</si>
  <si>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</si>
  <si>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</si>
  <si>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</si>
  <si>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</si>
  <si>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</si>
  <si>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</si>
  <si>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</si>
  <si>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</si>
  <si>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</si>
  <si>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</si>
  <si>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</si>
  <si>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</si>
  <si>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</si>
  <si>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</si>
  <si>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</si>
  <si>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</si>
  <si>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</si>
  <si>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</si>
  <si>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</si>
  <si>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</si>
  <si>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</si>
  <si>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</si>
  <si>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</si>
  <si>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</si>
  <si>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</si>
  <si>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</si>
  <si>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</si>
  <si>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</si>
  <si>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</si>
  <si>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</si>
  <si>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</si>
  <si>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</si>
  <si>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</si>
  <si>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</si>
  <si>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</si>
  <si>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</si>
  <si>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</si>
  <si>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</si>
  <si>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</si>
  <si>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</si>
  <si>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</si>
  <si>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</si>
  <si>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</si>
  <si>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</si>
  <si>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</si>
  <si>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</si>
  <si>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</si>
  <si>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</si>
  <si>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</si>
  <si>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</si>
  <si>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</si>
  <si>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</si>
  <si>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</si>
  <si>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</si>
  <si>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</si>
  <si>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</si>
  <si>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</si>
  <si>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</si>
  <si>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</si>
  <si>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</si>
  <si>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</si>
  <si>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</si>
  <si>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</si>
  <si>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</si>
  <si>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</si>
  <si>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</si>
  <si>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</si>
  <si>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</si>
  <si>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</si>
  <si>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</si>
  <si>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</si>
  <si>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</si>
  <si>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</si>
  <si>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</si>
  <si>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</si>
  <si>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</si>
  <si>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</si>
  <si>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</si>
  <si>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</si>
  <si>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</si>
  <si>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</si>
  <si>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</si>
  <si>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</si>
  <si>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</si>
  <si>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</si>
  <si>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</si>
  <si>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</si>
  <si>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</si>
  <si>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</si>
  <si>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</si>
  <si>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</si>
  <si>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</si>
  <si>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</si>
  <si>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</si>
  <si>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</si>
  <si>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</si>
  <si>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</si>
  <si>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</si>
  <si>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</si>
  <si>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</si>
  <si>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</si>
  <si>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</si>
  <si>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</si>
  <si>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</si>
  <si>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</si>
  <si>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</si>
  <si>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</si>
  <si>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</si>
  <si>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</si>
  <si>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</si>
  <si>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</si>
  <si>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</si>
  <si>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</si>
  <si>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</si>
  <si>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</si>
  <si>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</si>
  <si>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</si>
  <si>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</si>
  <si>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</si>
  <si>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</si>
  <si>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</si>
  <si>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</si>
  <si>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</si>
  <si>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</si>
  <si>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</si>
  <si>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</si>
  <si>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</si>
  <si>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</si>
  <si>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</si>
  <si>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</si>
  <si>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</si>
  <si>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</si>
  <si>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</si>
  <si>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</si>
  <si>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</si>
  <si>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</si>
  <si>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</si>
  <si>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</si>
  <si>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</si>
  <si>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</si>
  <si>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</si>
  <si>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</si>
  <si>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</si>
  <si>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</si>
  <si>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</si>
  <si>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</si>
  <si>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</si>
  <si>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</si>
  <si>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</si>
  <si>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</si>
  <si>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</si>
  <si>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</si>
  <si>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</si>
  <si>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</si>
  <si>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</si>
  <si>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</si>
  <si>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</si>
  <si>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</si>
  <si>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</si>
  <si>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</si>
  <si>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</si>
  <si>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</si>
  <si>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</si>
  <si>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</si>
  <si>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</si>
  <si>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</si>
  <si>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</si>
  <si>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</si>
  <si>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</si>
  <si>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</si>
  <si>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</si>
  <si>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</si>
  <si>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</si>
  <si>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</si>
  <si>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</si>
  <si>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</si>
  <si>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</si>
  <si>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</si>
  <si>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</si>
  <si>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</si>
  <si>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</si>
  <si>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</si>
  <si>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</si>
  <si>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</si>
  <si>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</si>
  <si>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</si>
  <si>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</si>
  <si>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</si>
  <si>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</si>
  <si>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</si>
  <si>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</si>
  <si>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</si>
  <si>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</si>
  <si>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</si>
  <si>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</si>
  <si>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</si>
  <si>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</si>
  <si>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</si>
  <si>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</si>
  <si>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</si>
  <si>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</si>
  <si>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</si>
  <si>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</si>
  <si>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</si>
  <si>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</si>
  <si>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</si>
  <si>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</si>
  <si>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</si>
  <si>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</si>
  <si>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</si>
  <si>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</si>
  <si>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</si>
  <si>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</si>
  <si>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</si>
  <si>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</si>
  <si>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</si>
  <si>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</si>
  <si>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</si>
  <si>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</si>
  <si>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</si>
  <si>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</si>
  <si>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</si>
  <si>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</si>
  <si>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</si>
  <si>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</si>
  <si>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</si>
  <si>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</si>
  <si>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</si>
  <si>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</si>
  <si>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</si>
  <si>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</si>
  <si>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</si>
  <si>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</si>
  <si>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</si>
  <si>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</si>
  <si>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</si>
  <si>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</si>
  <si>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</si>
  <si>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</si>
  <si>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</si>
  <si>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</si>
  <si>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</si>
  <si>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</si>
  <si>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</si>
  <si>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</si>
  <si>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</si>
  <si>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</si>
  <si>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</si>
  <si>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</si>
  <si>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</si>
  <si>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</si>
  <si>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</si>
  <si>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</si>
  <si>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</si>
  <si>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</si>
  <si>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</si>
  <si>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</si>
  <si>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</si>
  <si>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</si>
  <si>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</si>
  <si>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</si>
  <si>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</si>
  <si>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</si>
  <si>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</si>
  <si>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</si>
  <si>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</si>
  <si>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</si>
  <si>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</si>
  <si>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</si>
  <si>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</si>
  <si>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</si>
  <si>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</si>
  <si>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</si>
  <si>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</si>
  <si>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</si>
  <si>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</si>
  <si>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</si>
  <si>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</si>
  <si>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</si>
  <si>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</si>
  <si>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</si>
  <si>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</si>
  <si>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</si>
  <si>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</si>
  <si>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</si>
  <si>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</si>
  <si>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</si>
  <si>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</si>
  <si>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</si>
  <si>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</si>
  <si>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</si>
  <si>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</si>
  <si>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</si>
  <si>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</si>
  <si>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</si>
  <si>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</si>
  <si>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</si>
  <si>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</si>
  <si>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</si>
  <si>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</si>
  <si>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</si>
  <si>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</si>
  <si>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</si>
  <si>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</si>
  <si>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</si>
  <si>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</si>
  <si>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</si>
  <si>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</si>
  <si>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</si>
  <si>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</si>
  <si>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</si>
  <si>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</si>
  <si>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</si>
  <si>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</si>
  <si>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</si>
  <si>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</si>
  <si>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</si>
  <si>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</si>
  <si>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</si>
  <si>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</si>
  <si>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</si>
  <si>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</si>
  <si>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</si>
  <si>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</si>
  <si>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</si>
  <si>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</si>
  <si>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</si>
  <si>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</si>
  <si>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</si>
  <si>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</si>
  <si>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</si>
  <si>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</si>
  <si>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</si>
  <si>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</si>
  <si>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</si>
  <si>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</si>
  <si>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</si>
  <si>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</si>
  <si>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</si>
  <si>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</si>
  <si>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</si>
  <si>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</si>
  <si>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</si>
  <si>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</si>
  <si>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</si>
  <si>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</si>
  <si>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</si>
  <si>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</si>
  <si>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</si>
  <si>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</si>
  <si>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</si>
  <si>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</si>
  <si>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</si>
  <si>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</si>
  <si>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</si>
  <si>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</si>
  <si>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</si>
  <si>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</si>
  <si>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</si>
  <si>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</si>
  <si>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</si>
  <si>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</si>
  <si>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</si>
  <si>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</si>
  <si>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</si>
  <si>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</si>
  <si>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</si>
  <si>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</si>
  <si>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</si>
  <si>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</si>
  <si>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</si>
  <si>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</si>
  <si>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</si>
  <si>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</si>
  <si>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</si>
  <si>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</si>
  <si>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</si>
  <si>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</si>
  <si>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</si>
  <si>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</si>
  <si>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</si>
  <si>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</si>
  <si>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</si>
  <si>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</si>
  <si>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</si>
  <si>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</si>
  <si>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</si>
  <si>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</si>
  <si>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</si>
  <si>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</si>
  <si>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</si>
  <si>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</si>
  <si>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</si>
  <si>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</si>
  <si>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</si>
  <si>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</si>
  <si>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</si>
  <si>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</si>
  <si>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</si>
  <si>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</si>
  <si>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</si>
  <si>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</si>
  <si>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</si>
  <si>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</si>
  <si>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</si>
  <si>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</si>
  <si>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</si>
  <si>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</si>
  <si>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</si>
  <si>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</si>
  <si>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</si>
  <si>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</si>
  <si>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</si>
  <si>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</si>
  <si>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</si>
  <si>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</si>
  <si>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</si>
  <si>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</si>
  <si>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</si>
  <si>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</si>
  <si>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</si>
  <si>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</si>
  <si>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</si>
  <si>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</si>
  <si>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</si>
  <si>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</si>
  <si>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</si>
  <si>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</si>
  <si>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</si>
  <si>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</si>
  <si>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</si>
  <si>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</si>
  <si>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</si>
  <si>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</si>
  <si>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</si>
  <si>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</si>
  <si>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</si>
  <si>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</si>
  <si>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</si>
  <si>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</si>
  <si>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</si>
  <si>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</si>
  <si>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</si>
  <si>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</si>
  <si>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</si>
  <si>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</si>
  <si>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</si>
  <si>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</si>
  <si>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</si>
  <si>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</si>
  <si>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</si>
  <si>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</si>
  <si>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</si>
  <si>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</si>
  <si>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</si>
  <si>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</si>
  <si>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</si>
  <si>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</si>
  <si>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</si>
  <si>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</si>
  <si>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</si>
  <si>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</si>
  <si>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</si>
  <si>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</si>
  <si>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</si>
  <si>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</si>
  <si>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</si>
  <si>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</si>
  <si>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</si>
  <si>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</si>
  <si>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</si>
  <si>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</si>
  <si>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</si>
  <si>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</si>
  <si>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</si>
  <si>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</si>
  <si>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</si>
  <si>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</si>
  <si>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</si>
  <si>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</si>
  <si>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</si>
  <si>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</si>
  <si>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</si>
  <si>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</si>
  <si>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</si>
  <si>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</si>
  <si>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</si>
  <si>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</si>
  <si>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</si>
  <si>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</si>
  <si>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</si>
  <si>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</si>
  <si>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</si>
  <si>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</si>
  <si>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</si>
  <si>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</si>
  <si>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</si>
  <si>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</si>
  <si>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</si>
  <si>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</si>
  <si>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</si>
  <si>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</si>
  <si>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</si>
  <si>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</si>
  <si>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</si>
  <si>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</si>
  <si>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</si>
  <si>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</si>
  <si>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</si>
  <si>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</si>
  <si>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</si>
  <si>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</si>
  <si>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</si>
  <si>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</si>
  <si>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</si>
  <si>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</si>
  <si>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</si>
  <si>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</si>
  <si>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</si>
  <si>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</si>
  <si>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</si>
  <si>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</si>
  <si>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</si>
  <si>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</si>
  <si>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</si>
  <si>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</si>
  <si>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</si>
  <si>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</si>
  <si>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</si>
  <si>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</si>
  <si>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</si>
  <si>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</si>
  <si>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</si>
  <si>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</si>
  <si>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</si>
  <si>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</si>
  <si>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</si>
  <si>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</si>
  <si>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</si>
  <si>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</si>
  <si>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</si>
  <si>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</si>
  <si>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</si>
  <si>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</si>
  <si>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</si>
  <si>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</si>
  <si>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</si>
  <si>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</si>
  <si>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</si>
  <si>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</si>
  <si>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</si>
  <si>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</si>
  <si>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</si>
  <si>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</si>
  <si>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</si>
  <si>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</si>
  <si>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</si>
  <si>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</si>
  <si>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</si>
  <si>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</si>
  <si>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</si>
  <si>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</si>
  <si>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</si>
  <si>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</si>
  <si>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</si>
  <si>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</si>
  <si>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</si>
  <si>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</si>
  <si>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</si>
  <si>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</si>
  <si>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</si>
  <si>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</si>
  <si>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</si>
  <si>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</si>
  <si>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</si>
  <si>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</si>
  <si>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</si>
  <si>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</si>
  <si>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</si>
  <si>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</si>
  <si>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</si>
  <si>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</si>
  <si>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</si>
  <si>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</si>
  <si>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</si>
  <si>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</si>
  <si>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</si>
  <si>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</si>
  <si>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</si>
  <si>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</si>
  <si>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</si>
  <si>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</si>
  <si>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</si>
  <si>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</si>
  <si>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</si>
  <si>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</si>
  <si>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</si>
  <si>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</si>
  <si>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</si>
  <si>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</si>
  <si>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</si>
  <si>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</si>
  <si>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</si>
  <si>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</si>
  <si>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</si>
  <si>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</si>
  <si>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</si>
  <si>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</si>
  <si>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</si>
  <si>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</si>
  <si>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</si>
  <si>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</si>
  <si>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</si>
  <si>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</si>
  <si>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</si>
  <si>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</si>
  <si>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</si>
  <si>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</si>
  <si>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</si>
  <si>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</si>
  <si>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</si>
  <si>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</si>
  <si>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</si>
  <si>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</si>
  <si>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</si>
  <si>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</si>
  <si>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</si>
  <si>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</si>
  <si>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</si>
  <si>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</si>
  <si>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</si>
  <si>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</si>
  <si>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</si>
  <si>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</si>
  <si>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</si>
  <si>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</si>
  <si>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</si>
  <si>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</si>
  <si>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</si>
  <si>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</si>
  <si>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</si>
  <si>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</si>
  <si>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</si>
  <si>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</si>
  <si>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</si>
  <si>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</si>
  <si>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</si>
  <si>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</si>
  <si>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</si>
  <si>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</si>
  <si>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</si>
  <si>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</si>
  <si>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</si>
  <si>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</si>
  <si>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</si>
  <si>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</si>
  <si>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</si>
  <si>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</si>
  <si>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</si>
  <si>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</si>
  <si>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</si>
  <si>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</si>
  <si>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</si>
  <si>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</si>
  <si>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</si>
  <si>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</si>
  <si>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</si>
  <si>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</si>
  <si>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</si>
  <si>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</si>
  <si>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</si>
  <si>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</si>
  <si>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</si>
  <si>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</si>
  <si>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</si>
  <si>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</si>
  <si>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</si>
  <si>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</si>
  <si>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</si>
  <si>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</si>
  <si>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</si>
  <si>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</si>
  <si>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</si>
  <si>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</si>
  <si>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</si>
  <si>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</si>
  <si>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</si>
  <si>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</si>
  <si>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</si>
  <si>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</si>
  <si>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</si>
  <si>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</si>
  <si>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</si>
  <si>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</si>
  <si>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</si>
  <si>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</si>
  <si>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</si>
  <si>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</si>
  <si>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</si>
  <si>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</si>
  <si>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</si>
  <si>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</si>
  <si>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</si>
  <si>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</si>
  <si>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</si>
  <si>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</si>
  <si>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</si>
  <si>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</si>
  <si>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</si>
  <si>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</si>
  <si>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</si>
  <si>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</si>
  <si>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</si>
  <si>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</si>
  <si>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</si>
  <si>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</si>
  <si>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</si>
  <si>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</si>
  <si>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</si>
  <si>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</si>
  <si>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</si>
  <si>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</si>
  <si>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</si>
  <si>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</si>
  <si>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</si>
  <si>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</si>
  <si>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</si>
  <si>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</si>
  <si>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</si>
  <si>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</si>
  <si>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</si>
  <si>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</si>
  <si>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</si>
  <si>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</si>
  <si>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</si>
  <si>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</si>
  <si>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</si>
  <si>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</si>
  <si>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</si>
  <si>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</si>
  <si>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</si>
  <si>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</si>
  <si>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</si>
  <si>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</si>
  <si>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</si>
  <si>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</si>
  <si>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</si>
  <si>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</si>
  <si>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</si>
  <si>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</si>
  <si>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</si>
  <si>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</si>
  <si>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</si>
  <si>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</si>
  <si>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</si>
  <si>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</si>
  <si>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</si>
  <si>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</si>
  <si>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</si>
  <si>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</si>
  <si>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</si>
  <si>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</si>
  <si>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</si>
  <si>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</si>
  <si>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</si>
  <si>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</si>
  <si>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</si>
  <si>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</si>
  <si>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</si>
  <si>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</si>
  <si>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</si>
  <si>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</si>
  <si>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</si>
  <si>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</si>
  <si>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</si>
  <si>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</si>
  <si>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</si>
  <si>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</si>
  <si>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</si>
  <si>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</si>
  <si>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</si>
  <si>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</si>
  <si>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</si>
  <si>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</si>
  <si>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</si>
  <si>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</si>
  <si>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</si>
  <si>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</si>
  <si>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</si>
  <si>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</si>
  <si>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</si>
  <si>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</si>
  <si>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</si>
  <si>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</si>
  <si>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</si>
  <si>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</si>
  <si>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</si>
  <si>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</si>
  <si>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</si>
  <si>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</si>
  <si>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</si>
  <si>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</si>
  <si>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</si>
  <si>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</si>
  <si>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</si>
  <si>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</si>
  <si>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</si>
  <si>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</si>
  <si>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</si>
  <si>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</si>
  <si>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</si>
  <si>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</si>
  <si>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</si>
  <si>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</si>
  <si>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</si>
  <si>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</si>
  <si>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</si>
  <si>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</si>
  <si>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</si>
  <si>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</si>
  <si>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</si>
  <si>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</si>
  <si>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</si>
  <si>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</si>
  <si>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</si>
  <si>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</si>
  <si>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</si>
  <si>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</si>
  <si>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</si>
  <si>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</si>
  <si>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</si>
  <si>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</si>
  <si>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</si>
  <si>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</si>
  <si>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</si>
  <si>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</si>
  <si>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</si>
  <si>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</si>
  <si>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</si>
  <si>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</si>
  <si>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</si>
  <si>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</si>
  <si>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</si>
  <si>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</si>
  <si>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</si>
  <si>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</si>
  <si>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</si>
  <si>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</si>
  <si>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</si>
  <si>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</si>
  <si>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</si>
  <si>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</si>
  <si>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</si>
  <si>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</si>
  <si>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</si>
  <si>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</si>
  <si>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</si>
  <si>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</si>
  <si>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</si>
  <si>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</si>
  <si>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</si>
  <si>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</si>
  <si>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</si>
  <si>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</si>
  <si>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</si>
  <si>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</si>
  <si>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</si>
  <si>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</si>
  <si>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</si>
  <si>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</si>
  <si>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</si>
  <si>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</si>
  <si>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</si>
  <si>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</si>
  <si>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</si>
  <si>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</si>
  <si>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</si>
  <si>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</si>
  <si>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</si>
  <si>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</si>
  <si>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</si>
  <si>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</si>
  <si>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</si>
  <si>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</si>
  <si>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</si>
  <si>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</si>
  <si>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</si>
  <si>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</si>
  <si>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</si>
  <si>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</si>
  <si>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</si>
  <si>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</si>
  <si>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</si>
  <si>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</si>
  <si>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</si>
  <si>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</si>
  <si>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</si>
  <si>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</si>
  <si>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</si>
  <si>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</si>
  <si>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</si>
  <si>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</si>
  <si>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</si>
  <si>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</si>
  <si>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</si>
  <si>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</si>
  <si>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</si>
  <si>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</si>
  <si>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</si>
  <si>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</si>
  <si>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</si>
  <si>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</si>
  <si>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</si>
  <si>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</si>
  <si>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</si>
  <si>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</si>
  <si>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</si>
  <si>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</si>
  <si>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</si>
  <si>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</si>
  <si>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</si>
  <si>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</si>
  <si>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</si>
  <si>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</si>
  <si>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</si>
  <si>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</si>
  <si>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</si>
  <si>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</si>
  <si>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</si>
  <si>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</si>
  <si>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</si>
  <si>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</si>
  <si>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</si>
  <si>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</si>
  <si>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</si>
  <si>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</si>
  <si>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</si>
  <si>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</si>
  <si>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</si>
  <si>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</si>
  <si>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</si>
  <si>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</si>
  <si>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</si>
  <si>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</si>
  <si>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</si>
  <si>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</si>
  <si>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</si>
  <si>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</si>
  <si>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</si>
  <si>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</si>
  <si>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</si>
  <si>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</si>
  <si>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</si>
  <si>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</si>
  <si>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</si>
  <si>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</si>
  <si>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</si>
  <si>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</si>
  <si>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</si>
  <si>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</si>
  <si>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</si>
  <si>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</si>
  <si>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</si>
  <si>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</si>
  <si>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</si>
  <si>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</si>
  <si>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</si>
  <si>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</si>
  <si>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</si>
  <si>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</si>
  <si>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</si>
  <si>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</si>
  <si>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</si>
  <si>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</si>
  <si>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</si>
  <si>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</si>
  <si>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</si>
  <si>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</si>
  <si>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</si>
  <si>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</si>
  <si>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</si>
  <si>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</si>
  <si>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</si>
  <si>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</si>
  <si>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</si>
  <si>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</si>
  <si>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</si>
  <si>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</si>
  <si>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</si>
  <si>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</si>
  <si>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</si>
  <si>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</si>
  <si>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</si>
  <si>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</si>
  <si>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</si>
  <si>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</si>
  <si>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</si>
  <si>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</si>
  <si>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</si>
  <si>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</si>
  <si>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</si>
  <si>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</si>
  <si>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</si>
  <si>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</si>
  <si>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</si>
  <si>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</si>
  <si>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</si>
  <si>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</si>
  <si>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</si>
  <si>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</si>
  <si>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</si>
  <si>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</si>
  <si>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</si>
  <si>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</si>
  <si>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</si>
  <si>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</si>
  <si>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</si>
  <si>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</si>
  <si>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</si>
  <si>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</si>
  <si>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</si>
  <si>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</si>
  <si>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</si>
  <si>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</si>
  <si>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</si>
  <si>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</si>
  <si>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</si>
  <si>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</si>
  <si>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</si>
  <si>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</si>
  <si>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</si>
  <si>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</si>
  <si>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</si>
  <si>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</si>
  <si>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</si>
  <si>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</si>
  <si>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</si>
  <si>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</si>
  <si>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</si>
  <si>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</si>
  <si>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</si>
  <si>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</si>
  <si>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</si>
  <si>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</si>
  <si>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</si>
  <si>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</si>
  <si>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</si>
  <si>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</si>
  <si>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</si>
  <si>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</si>
  <si>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</si>
  <si>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</si>
  <si>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</si>
  <si>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</si>
  <si>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</si>
  <si>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</si>
  <si>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</si>
  <si>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</si>
  <si>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</si>
  <si>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</si>
  <si>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</si>
  <si>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</si>
  <si>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</si>
  <si>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</si>
  <si>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</si>
  <si>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</si>
  <si>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</si>
  <si>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</si>
  <si>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</si>
  <si>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</si>
  <si>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</si>
  <si>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</si>
  <si>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</si>
  <si>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</si>
  <si>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</si>
  <si>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</si>
  <si>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</si>
  <si>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</si>
  <si>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</si>
  <si>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</si>
  <si>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</si>
  <si>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</si>
  <si>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</si>
  <si>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</si>
  <si>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</si>
  <si>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</si>
  <si>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</si>
  <si>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</si>
  <si>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</si>
  <si>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</si>
  <si>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</si>
  <si>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</si>
  <si>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</si>
  <si>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</si>
  <si>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</si>
  <si>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</si>
  <si>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</si>
  <si>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</si>
  <si>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</si>
  <si>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</si>
  <si>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</si>
  <si>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</si>
  <si>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</si>
  <si>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</si>
  <si>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</si>
  <si>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</si>
  <si>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</si>
  <si>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</si>
  <si>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</si>
  <si>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</si>
  <si>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</si>
  <si>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</si>
  <si>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</si>
  <si>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</si>
  <si>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</si>
  <si>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</si>
  <si>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</si>
  <si>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</si>
  <si>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</si>
  <si>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</si>
  <si>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</si>
  <si>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</si>
  <si>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</si>
  <si>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</si>
  <si>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</si>
  <si>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</si>
  <si>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</si>
  <si>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</si>
  <si>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</si>
  <si>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</si>
  <si>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</si>
  <si>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</si>
  <si>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</si>
  <si>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</si>
  <si>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</si>
  <si>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</si>
  <si>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</si>
  <si>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</si>
  <si>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</si>
  <si>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</si>
  <si>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</si>
  <si>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</si>
  <si>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</si>
  <si>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</si>
  <si>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</si>
  <si>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</si>
  <si>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</si>
  <si>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</si>
  <si>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</si>
  <si>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</si>
  <si>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</si>
  <si>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</si>
  <si>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</si>
  <si>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</si>
  <si>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</si>
  <si>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</si>
  <si>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</si>
  <si>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</si>
  <si>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</si>
  <si>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</si>
  <si>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</si>
  <si>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</si>
  <si>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</si>
  <si>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</si>
  <si>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</si>
  <si>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</si>
  <si>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</si>
  <si>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</si>
  <si>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</si>
  <si>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</si>
  <si>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</si>
  <si>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</si>
  <si>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</si>
  <si>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</si>
  <si>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</si>
  <si>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</si>
  <si>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</si>
  <si>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</si>
  <si>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</si>
  <si>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</si>
  <si>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at site connect PG </t>
  </si>
  <si>
    <t xml:space="preserve">no PCM </t>
  </si>
  <si>
    <t>ETA 55 min</t>
  </si>
  <si>
    <t>PCM-20251203-00000404</t>
  </si>
  <si>
    <t>access issue, site located at militry base // Sceco disconnected in military area.
Team can’t connect PG.</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</si>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</sst>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2" totalsRowShown="0" headerRowDxfId="62" dataDxfId="61" headerRowBorderDxfId="59" tableBorderDxfId="60">
  <autoFilter ref="A1:L9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H3" sqref="H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331.48341076388897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45994.431836458331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45994.431836458331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45994.431836458331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45994.431836458331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45994.431836458331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45994.431836458331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45994.431836458331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45994.431836458331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45994.431836458331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45994.431836458331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45994.431836458331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45994.431836458331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45994.431836458331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45994.431836458331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45994.431836458331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45994.431836458331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45994.431836458331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45994.431836458331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45994.431836458331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45994.431836458331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45994.431836458331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45994.431836458331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45994.431836458331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45994.431836458331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45994.431836458331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45994.431836458331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45994.431836458331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45994.431836458331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45994.431836458331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45994.431836458331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45994.431836458331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45994.431836458331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45994.431836458331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45994.431836458331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45994.431836458331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45994.431836458331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45994.431836458331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45994.431836458331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45994.431836458331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45994.431836458331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45994.431836458331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45994.431836458331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45994.431836458331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45994.431836458331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45994.431836458331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45994.431836458331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45994.431836458331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45994.431836458331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45994.431836458331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45994.431836458331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45994.431836458331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45994.431836458331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45994.431836458331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45994.431836458331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45994.431836458331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45994.431836458331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45994.431836458331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45994.431836458331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45994.431836458331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45994.431836458331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45994.431836458331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45994.431836458331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45994.431836458331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45994.431836458331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45994.431836458331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45994.431836458331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45994.431836458331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45994.431836458331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45994.431836458331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45994.431836458331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45994.431836458331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45994.431836458331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45994.431836458331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45994.431836458331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45994.431836458331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45994.431836458331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45994.431836458331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45994.431836458331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45994.431836458331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45994.431836458331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45994.431836458331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45994.431836458331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45994.431836458331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45994.431836458331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45994.431836458331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45994.431836458331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45994.431836458331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45994.431836458331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45994.431836458331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45994.431836458331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45994.431836458331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45994.431836458331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45994.431836458331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45994.431836458331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45994.431836458331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45994.431836458331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45994.431836458331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45994.431836458331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45994.431836458331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45994.431836458331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45994.431836458331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45994.431836458331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45994.431836458331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45994.431836458331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45994.431836458331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45994.431836458331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45994.431836458331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45994.431836458331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45994.431836458331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45994.431836458331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45994.431836458331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45994.431836458331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45994.431836458331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45994.431836458331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45994.431836458331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45994.431836458331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45994.431836458331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45994.431836458331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45994.431836458331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45994.431836458331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45994.431836458331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45994.431836458331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45994.431836458331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45994.431836458331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45994.431836458331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45994.431836458331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45994.431836458331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45994.431836458331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45994.431836458331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45994.431836458331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45994.431836458331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45994.431836458331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45994.431836458331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45994.431836458331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45994.431836458331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45994.431836458331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45994.431836458331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45994.431836458331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45994.431836458331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45994.431836458331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45994.431836458331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45994.431836458331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45994.431836458331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45994.431836458331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45994.431836458331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45994.431836458331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45994.431836458331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45994.431836458331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45994.431836458331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45994.431836458331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45994.431836458331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45994.431836458331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45994.431836458331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45994.431836458331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45994.431836458331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45994.431836458331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45994.431836458331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45994.431836458331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45994.431836458331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45994.431836458331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45994.431836458331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45994.431836458331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45994.431836458331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45994.431836458331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45994.431836458331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45994.431836458331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45994.431836458331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45994.431836458331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45994.431836458331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45994.431836458331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45994.431836458331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45994.431836458331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45994.431836458331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45994.431836458331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45994.431836458331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45994.431836458331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45994.431836458331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45994.431836458331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45994.431836458331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45994.431836458331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45994.431836458331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45994.431836458331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45994.431836458331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45994.431836458331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45994.431836458331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45994.431836458331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45994.431836458331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45994.431836458331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45994.431836458331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45994.431836458331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45994.431836458331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45994.431836458331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45994.431836458331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45994.431836458331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45994.431836458331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45994.431836458331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45994.431836458331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45994.431836458331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45994.431836458331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45994.431836458331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45994.431836458331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45994.431836458331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45994.431836458331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45994.431836458331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45994.431836458331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45994.431836458331</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DDD769AD-8CAD-47FC-9468-2D30091A20E2}"/>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169.43199872685364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10.04441770833364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7.8862152775400318E-2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45994.431836689815</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45994.431836689815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45994.431836689815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45994.431836689815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45994.431836689815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45994.431836689815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45994.431836689815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45994.431836689815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45994.431836689815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45994.431836689815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45994.431836689815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45994.431836689815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45994.431836689815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45994.431836689815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45994.431836689815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45994.431836689815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45994.431836689815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45994.431836689815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45994.431836689815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45994.431836689815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45994.431836689815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45994.431836689815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45994.431836689815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45994.431836689815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45994.431836689815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45994.431836689815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45994.431836689815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45994.431836689815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45994.431836689815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45994.431836689815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45994.431836689815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45994.431836689815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45994.431836689815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45994.431836689815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2"/>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29.25" customHeight="1">
      <c r="A2" s="19" t="s">
        <v>39196</v>
      </c>
      <c r="B2" s="58" t="str">
        <f>IFERROR(VLOOKUP(D2,DB!A:K,11,0),"")</f>
        <v>R3</v>
      </c>
      <c r="C2" s="18">
        <v>1</v>
      </c>
      <c r="D2" s="18" t="s">
        <v>11115</v>
      </c>
      <c r="E2" s="18" t="s">
        <v>39106</v>
      </c>
      <c r="F2" s="20">
        <v>45994.276666666665</v>
      </c>
      <c r="G2" s="21">
        <f t="shared" ref="G2:G21" ca="1" si="0">IFERROR(NOW()-F2,"-")</f>
        <v>0.15517002315027639</v>
      </c>
      <c r="H2" s="22">
        <v>45994.271249999998</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45994.431836689815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45994.431836689815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45994.431836689815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45994.431836689815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45994.431836689815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45994.431836689815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45994.431836689815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45994.431836689815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45994.431836689815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45994.431836689815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45994.431836689815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45994.431836689815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45994.431836689815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45994.431836689815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45994.431836689815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45994.431836689815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45994.431836689815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45994.431836689815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45994.431836689815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45994.431836689815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45994.431836689815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45994.431836689815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45994.431836689815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45994.431836689815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45994.431836689815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45994.431836689815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45994.431836689815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45994.431836689815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45994.431836689815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45994.431836689815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45994.431836689815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45994.431836689815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45994.431836689815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45994.431836689815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45994.431836689815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45994.431836689815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45994.431836689815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45994.431836689815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45994.431836689815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45994.431836689815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45994.431836689815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45994.431836689815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45994.431836689815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45994.431836689815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45994.431836689815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45994.431836689815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45994.431836689815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45994.431836689815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45994.431836689815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45994.431836689815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45994.431836689815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45994.431836689815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45994.431836689815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45994.431836689815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45994.431836689815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45994.431836689815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45994.431836689815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45994.431836689815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45994.431836689815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45994.431836689815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45994.431836689815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45994.431836689815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45994.431836689815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45994.431836689815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45994.431836689815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45994.431836689815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45994.431836689815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45994.431836689815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45994.431836689815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45994.431836689815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45994.431836689815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45994.431836689815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45994.431836689815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45994.431836689815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45994.431836689815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45994.431836689815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45994.431836689815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45994.431836689815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45994.431836689815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45994.431836689815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45994.431836689815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45994.431836689815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45994.431836689815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45994.431836689815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45994.431836689815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45994.431836689815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45994.431836689815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45994.431836689815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45994.431836689815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45994.431836689815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45994.431836689815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45994.431836689815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45994.431836689815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45994.431836689815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45994.431836689815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45994.431836689815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45994.431836689815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45994.431836689815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45994.431836689815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45994.431836689815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45994.431836689815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45994.431836689815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45994.431836689815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45994.431836689815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45994.431836689815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45994.431836689815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45994.431836689815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45994.431836689815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45994.431836689815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45994.431836689815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45994.431836689815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45994.431836689815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45994.431836689815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45994.431836689815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45994.431836689815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45994.431836689815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45994.431836689815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45994.431836689815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45994.431836689815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45994.431836689815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45994.431836689815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45994.431836689815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45994.431836689815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45994.431836689815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45994.431836689815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45994.431836689815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45994.431836689815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45994.431836689815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45994.431836689815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45994.431836689815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45994.431836689815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45994.431836689815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45994.431836689815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45994.431836689815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45994.431836689815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45994.431836689815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45994.431836689815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45994.431836689815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45994.431836689815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45994.431836689815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45994.431836689815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45994.431836689815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45994.431836689815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45994.431836689815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45994.431836689815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45994.431836689815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45994.431836689815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45994.431836689815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45994.431836689815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45994.431836689815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45994.431836689815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45994.431836689815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45994.431836689815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45994.431836689815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45994.431836689815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45994.431836689815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45994.431836689815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45994.431836689815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45994.431836689815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45994.431836689815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45994.431836689815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45994.431836689815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45994.431836689815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45994.431836689815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45994.431836689815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45994.431836689815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45994.431836689815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45994.431836689815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45994.431836689815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45994.431836689815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45994.431836689815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45994.431836689815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45994.431836689815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45994.431836689815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45994.431836689815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45994.431836689815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45994.431836689815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45994.431836689815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45994.431836689815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45994.431836689815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45994.431836689815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45994.431836689815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45994.431836689815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45994.431836689815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45994.431836689815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45994.431836689815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45994.431836689815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45994.431836689815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45994.431836689815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45994.431836689815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45994.431836689815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45994.431836689815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45994.431836689815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45994.431836689815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45994.431836689815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45994.431836689815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45994.431836689815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45994.431836689815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45994.431836689815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45994.431836689815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45994.431836689815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45994.431836689815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45994.431836689815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45994.431836689815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45994.431836689815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45994.431836689815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45994.431836689815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45994.431836689815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45994.431836689815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45994.431836689815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45994.431836689815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45994.431836689815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45994.431836689815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45994.431836689815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45994.431836689815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45994.431836689815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45994.431836689815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45994.431836689815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45994.431836689815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45994.431836689815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45994.431836689815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45994.431836689815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45994.431836689815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45994.431836689815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45994.431836689815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45994.431836689815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45994.431836689815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45994.431836689815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45994.431836689815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45994.431836689815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45994.431836689815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45994.431836689815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45994.431836689815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45994.431836689815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45994.431836689815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45994.431836689815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45994.431836689815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45994.431836689815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45994.431836689815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45994.431836689815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45994.431836689815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45994.431836689815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45994.431836689815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45994.431836689815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45994.431836689815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45994.431836689815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45994.431836689815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45994.431836689815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45994.431836689815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45994.431836689815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45994.431836689815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45994.431836689815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45994.431836689815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45994.431836689815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45994.431836689815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45994.431836689815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45994.431836689815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45994.431836689815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45994.431836689815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45994.431836689815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45994.431836689815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45994.431836689815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45994.431836689815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45994.431836689815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45994.431836689815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45994.431836689815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45994.431836689815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45994.431836689815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45994.431836689815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45994.431836689815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45994.431836689815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45994.431836689815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45994.431836689815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45994.431836689815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45994.431836689815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45994.431836689815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45994.431836689815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45994.431836689815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45994.431836689815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45994.431836689815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45994.431836689815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45994.431836689815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45994.431836689815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45994.431836689815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45994.431836689815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45994.431836689815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45994.431836689815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45994.431836689815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45994.431836689815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45994.431836689815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45994.431836689815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45994.431836689815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45994.431836689815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45994.431836689815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45994.431836689815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45994.431836689815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45994.431836689815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45994.431836689815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45994.431836689815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45994.431836689815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45994.431836689815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45994.431836689815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45994.431836689815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45994.431836689815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45994.431836689815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45994.431836689815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45994.431836689815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45994.431836689815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45994.431836689815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45994.431836689815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45994.431836689815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45994.431836689815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45994.431836689815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45994.431836689815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45994.431836689815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45994.431836689815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45994.431836689815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45994.431836689815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45994.431836689815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45994.431836689815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45994.431836689815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45994.431836689815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45994.431836689815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45994.431836689815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45994.431836689815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45994.431836689815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45994.431836689815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45994.431836689815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45994.431836689815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45994.431836689815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45994.431836689815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45994.431836689815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45994.431836689815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45994.431836689815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45994.431836689815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45994.431836689815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45994.431836689815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45994.431836689815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45994.431836689815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45994.431836689815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45994.431836689815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45994.431836689815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45994.431836689815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45994.431836689815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45994.431836689815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45994.431836689815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45994.431836689815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45994.431836689815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45994.431836689815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45994.431836689815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45994.431836689815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45994.431836689815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45994.431836689815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45994.431836689815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45994.431836689815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45994.431836689815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45994.431836689815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45994.431836689815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45994.431836689815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45994.431836689815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45994.431836689815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45994.431836689815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45994.431836689815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45994.431836689815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45994.431836689815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45994.431836689815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45994.431836689815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45994.431836689815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45994.431836689815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45994.431836689815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45994.431836689815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45994.431836689815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45994.431836689815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45994.431836689815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45994.431836689815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45994.431836689815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45994.431836689815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45994.431836689815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45994.431836689815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45994.431836689815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45994.431836689815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45994.431836689815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45994.431836689815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45994.431836689815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45994.431836689815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45994.431836689815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45994.431836689815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45994.431836689815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45994.431836689815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45994.431836689815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45994.431836689815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45994.431836689815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45994.431836689815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45994.431836689815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45994.431836689815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45994.431836689815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45994.431836689815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45994.431836689815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45994.431836689815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45994.431836689815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45994.431836689815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45994.431836689815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45994.431836689815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45994.431836689815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45994.431836689815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45994.431836689815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45994.431836689815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45994.431836689815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45994.431836689815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45994.431836689815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45994.431836689815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45994.431836689815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45994.431836689815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45994.431836689815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45994.431836689815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45994.431836689815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45994.431836689815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45994.431836689815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45994.431836689815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45994.431836689815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45994.431836689815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45994.431836689815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45994.431836689815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45994.431836689815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45994.431836689815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45994.431836689815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45994.431836689815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45994.431836689815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45994.431836689815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45994.431836689815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45994.431836689815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45994.431836689815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45994.431836689815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45994.431836689815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45994.431836689815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45994.431836689815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45994.431836689815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45994.431836689815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45994.431836689815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45994.431836689815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45994.431836689815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45994.431836689815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45994.431836689815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45994.431836689815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45994.431836689815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45994.431836689815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45994.431836689815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45994.431836689815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45994.431836689815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45994.431836689815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45994.431836689815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45994.431836689815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45994.431836689815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45994.431836689815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45994.431836689815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45994.431836689815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45994.431836689815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45994.431836689815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45994.431836689815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45994.431836689815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45994.431836689815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45994.431836689815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45994.431836689815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45994.431836689815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45994.431836689815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45994.431836689815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45994.431836689815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45994.431836689815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45994.431836689815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45994.431836689815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45994.431836689815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45994.431836689815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45994.431836689815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45994.431836689815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45994.431836689815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45994.431836689815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45994.431836689815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45994.431836689815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45994.431836689815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45994.431836689815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45994.431836689815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45994.431836689815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45994.431836689815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45994.431836689815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45994.431836689815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45994.431836689815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45994.431836689815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45994.431836689815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45994.431836689815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45994.431836689815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45994.431836689815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45994.431836689815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45994.431836689815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45994.431836689815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45994.431836689815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45994.431836689815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45994.431836689815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45994.431836689815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45994.431836689815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45994.431836689815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45994.431836689815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45994.431836689815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45994.431836689815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45994.431836689815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45994.431836689815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45994.431836689815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45994.431836689815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45994.431836689815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45994.431836689815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45994.431836689815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45994.431836689815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45994.431836689815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45994.431836689815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45994.431836689815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45994.431836689815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45994.431836689815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45994.431836689815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45994.431836689815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45994.431836689815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45994.431836689815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45994.431836689815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45994.431836689815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45994.431836689815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45994.431836689815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45994.431836689815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45994.431836689815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45994.431836689815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45994.431836689815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45994.431836689815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45994.431836689815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45994.431836689815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45994.431836689815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45994.431836689815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45994.431836689815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45994.431836689815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45994.431836689815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45994.431836689815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45994.431836689815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45994.431836689815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45994.431836689815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45994.431836689815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45994.431836689815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45994.431836689815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45994.431836689815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45994.431836689815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45994.431836689815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45994.431836689815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45994.431836689815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45994.431836689815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45994.431836689815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45994.431836689815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45994.431836689815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45994.431836689815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45994.431836689815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45994.431836689815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45994.431836689815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45994.431836689815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45994.431836689815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45994.431836689815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45994.431836689815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45994.431836689815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45994.431836689815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45994.431836689815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45994.431836689815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45994.431836689815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45994.431836689815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45994.431836689815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45994.431836689815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45994.431836689815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45994.431836689815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45994.431836689815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45994.431836689815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45994.431836689815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45994.431836689815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45994.431836689815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45994.431836689815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45994.431836689815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45994.431836689815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45994.431836689815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45994.431836689815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45994.431836689815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45994.431836689815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45994.431836689815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45994.431836689815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45994.431836689815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45994.431836689815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45994.431836689815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45994.431836689815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45994.431836689815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45994.431836689815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45994.431836689815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45994.431836689815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45994.431836689815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45994.431836689815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45994.431836689815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45994.431836689815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45994.431836689815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45994.431836689815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45994.431836689815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45994.431836689815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45994.431836689815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45994.431836689815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45994.431836689815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45994.431836689815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45994.431836689815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45994.431836689815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45994.431836689815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45994.431836689815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45994.431836689815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45994.431836689815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45994.431836689815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45994.431836689815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45994.431836689815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45994.431836689815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45994.431836689815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45994.431836689815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45994.431836689815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45994.431836689815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45994.431836689815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45994.431836689815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45994.431836689815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45994.431836689815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45994.431836689815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45994.431836689815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45994.431836689815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45994.431836689815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45994.431836689815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45994.431836689815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45994.431836689815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45994.431836689815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45994.431836689815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45994.431836689815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45994.431836689815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45994.431836689815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45994.431836689815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45994.431836689815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45994.431836689815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45994.431836689815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45994.431836689815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45994.431836689815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45994.431836689815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45994.431836689815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45994.431836689815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45994.431836689815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45994.431836689815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45994.431836689815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45994.431836689815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45994.431836689815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45994.431836689815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45994.431836689815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45994.431836689815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45994.431836689815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45994.431836689815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45994.431836689815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45994.431836689815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45994.431836689815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45994.431836689815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45994.431836689815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45994.431836689815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45994.431836689815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45994.431836689815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45994.431836689815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45994.431836689815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45994.431836689815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45994.431836689815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45994.431836689815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45994.431836689815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45994.431836689815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45994.431836689815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45994.431836689815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45994.431836689815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45994.431836689815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45994.431836689815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45994.431836689815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45994.431836689815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45994.431836689815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45994.431836689815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45994.431836689815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45994.431836689815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45994.431836689815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45994.431836689815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45994.431836689815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45994.431836689815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45994.431836689815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45994.431836689815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45994.431836689815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45994.431836689815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45994.431836689815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45994.431836689815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45994.431836689815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45994.431836689815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45994.431836689815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45994.431836689815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45994.431836689815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45994.431836689815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45994.431836689815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45994.431836689815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45994.431836689815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45994.431836689815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45994.431836689815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45994.431836689815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45994.431836689815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45994.431836689815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45994.431836689815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45994.431836689815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45994.431836689815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45994.431836689815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45994.431836689815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45994.431836689815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45994.431836689815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45994.431836689815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45994.431836689815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45994.431836689815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45994.431836689815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45994.431836689815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45994.431836689815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45994.431836689815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45994.431836689815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45994.431836689815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45994.431836689815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45994.431836689815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45994.431836689815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45994.431836689815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45994.431836689815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45994.431836689815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45994.431836689815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45994.431836689815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45994.431836689815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45994.431836689815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45994.431836689815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45994.431836689815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45994.431836689815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45994.431836689815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45994.431836689815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45994.431836689815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45994.431836689815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45994.431836689815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45994.431836689815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45994.431836689815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45994.431836689815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45994.431836689815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45994.431836689815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45994.431836689815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45994.431836689815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45994.431836689815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45994.431836689815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45994.431836689815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45994.431836689815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45994.431836689815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45994.431836689815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45994.431836689815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45994.431836689815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45994.431836689815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45994.431836689815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45994.431836689815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45994.431836689815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45994.431836689815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45994.431836689815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45994.431836689815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45994.431836689815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45994.431836689815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45994.431836689815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45994.431836689815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45994.431836689815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45994.431836689815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45994.431836689815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45994.431836689815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45994.431836689815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45994.431836689815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45994.431836689815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45994.431836689815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45994.431836689815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45994.431836689815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45994.431836689815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45994.431836689815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45994.431836689815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45994.431836689815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45994.431836689815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45994.431836689815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45994.431836689815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45994.431836689815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45994.431836689815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45994.431836689815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45994.431836689815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45994.431836689815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45994.431836689815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45994.431836689815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45994.431836689815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45994.431836689815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45994.431836689815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45994.431836689815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45994.431836689815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45994.431836689815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45994.431836689815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45994.431836689815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45994.431836689815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45994.431836689815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45994.431836689815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45994.431836689815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45994.431836689815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45994.431836689815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45994.431836689815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45994.431836689815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45994.431836689815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45994.431836689815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45994.431836689815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45994.431836689815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45994.431836689815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45994.431836689815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45994.431836689815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45994.431836689815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45994.431836689815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45994.431836689815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45994.431836689815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45994.431836689815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45994.431836689815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45994.431836689815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45994.431836689815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45994.431836689815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45994.431836689815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45994.431836689815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45994.431836689815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45994.431836689815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45994.431836689815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45994.431836689815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45994.431836689815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45994.431836689815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45994.431836689815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45994.431836689815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45994.431836689815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45994.431836689815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45994.431836689815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45994.431836689815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45994.431836689815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45994.431836689815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45994.431836689815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45994.431836689815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45994.431836689815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45994.431836689815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45994.431836689815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45994.431836689815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45994.431836689815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45994.431836689815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45994.431836689815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45994.431836689815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45994.431836689815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45994.431836689815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45994.431836689815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45994.431836689815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45994.431836689815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45994.431836689815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917" ca="1" si="14">IFERROR(NOW()-F854,"-")</f>
        <v>45994.431836689815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45994.431836689815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45994.431836689815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45994.431836689815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45994.431836689815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45994.431836689815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45994.431836689815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45994.431836689815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45994.431836689815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45994.431836689815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45994.431836689815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45994.431836689815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45994.431836689815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45994.431836689815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45994.431836689815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45994.431836689815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45994.431836689815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45994.431836689815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45994.431836689815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45994.431836689815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45994.431836689815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45994.431836689815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45994.431836689815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45994.431836689815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45994.431836689815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45994.431836689815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45994.431836689815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45994.431836689815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45994.431836689815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45994.431836689815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45994.431836689815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45994.431836689815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45994.431836689815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45994.431836689815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45994.431836689815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45994.431836689815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45994.431836689815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45994.431836689815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45994.431836689815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45994.431836689815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45994.431836689815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45994.431836689815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45994.431836689815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45994.431836689815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45994.431836689815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45994.431836689815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45994.431836689815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45994.431836689815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45994.431836689815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45994.431836689815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45994.431836689815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45994.431836689815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45994.431836689815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45994.431836689815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45994.431836689815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45994.431836689815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45994.431836689815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45994.431836689815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45994.431836689815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45994.431836689815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45994.431836689815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45994.431836689815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45994.431836689815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45994.431836689815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ref="G918:G932" ca="1" si="15">IFERROR(NOW()-F918,"-")</f>
        <v>45994.431836689815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45994.431836689815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45994.431836689815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45994.431836689815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45994.431836689815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45994.431836689815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45994.431836689815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45994.431836689815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45994.431836689815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45994.431836689815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45994.431836689815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45994.431836689815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45994.431836689815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45994.431836689815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45994.431836689815</v>
      </c>
      <c r="H932" s="22"/>
      <c r="I932" s="19" t="str">
        <f>IFERROR(VLOOKUP(D932,DB!A:F,6,0),"")</f>
        <v/>
      </c>
      <c r="J932" s="18" t="str">
        <f>IFERROR(VLOOKUP(D932,DB!A:G,7,0),"")</f>
        <v/>
      </c>
      <c r="K932" s="42"/>
      <c r="L932" s="23" t="str">
        <f>IFERROR(VLOOKUP(D932,DB!A:I,9,0),"")</f>
        <v/>
      </c>
    </row>
  </sheetData>
  <dataValidations count="2">
    <dataValidation allowBlank="1" showInputMessage="1" showErrorMessage="1" sqref="E1" xr:uid="{5914219A-CB83-432D-936A-CC0CB6F3982A}"/>
    <dataValidation type="list" allowBlank="1" showInputMessage="1" showErrorMessage="1" sqref="E2:E9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290.95111909721891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0.44294756944145774</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v>45994.368217592593</v>
      </c>
      <c r="G4" s="93">
        <f ca="1">IFERROR(NOW()-F4,"")</f>
        <v>6.361886573722586E-2</v>
      </c>
      <c r="H4" s="92">
        <v>45994.368055555555</v>
      </c>
      <c r="I4" s="110" t="str">
        <f>IFERROR(VLOOKUP(D4,DB!A:F,6,0),"")</f>
        <v>Generator-SG</v>
      </c>
      <c r="J4" s="110" t="str">
        <f>IFERROR(VLOOKUP(D4,DB!A:G,7,0),"")</f>
        <v>Dead</v>
      </c>
      <c r="K4" s="94" t="s">
        <v>39203</v>
      </c>
      <c r="L4" s="88" t="str">
        <f>IFERROR(VLOOKUP(D4,DB!A:I,9,0),"")</f>
        <v>Latis</v>
      </c>
    </row>
    <row r="5" spans="1:16" ht="15" customHeight="1">
      <c r="A5" s="110" t="s">
        <v>39204</v>
      </c>
      <c r="B5" s="110" t="str">
        <f>IFERROR(VLOOKUP(D5,DB!A:K,11,0),"")</f>
        <v>R4</v>
      </c>
      <c r="C5" s="90">
        <v>1</v>
      </c>
      <c r="D5" s="88" t="s">
        <v>35322</v>
      </c>
      <c r="E5" s="91" t="s">
        <v>39106</v>
      </c>
      <c r="F5" s="92"/>
      <c r="G5" s="93">
        <f ca="1">IFERROR(NOW()-F5,"")</f>
        <v>45994.431836458331</v>
      </c>
      <c r="H5" s="92">
        <v>45994.361608796295</v>
      </c>
      <c r="I5" s="110" t="str">
        <f>IFERROR(VLOOKUP(D5,DB!A:F,6,0),"")</f>
        <v>SCECO</v>
      </c>
      <c r="J5" s="110" t="str">
        <f>IFERROR(VLOOKUP(D5,DB!A:G,7,0),"")</f>
        <v>Weak</v>
      </c>
      <c r="K5" s="94" t="s">
        <v>39203</v>
      </c>
      <c r="L5" s="88" t="str">
        <f>IFERROR(VLOOKUP(D5,DB!A:I,9,0),"")</f>
        <v>Latis</v>
      </c>
    </row>
    <row r="6" spans="1:16" ht="15" customHeight="1">
      <c r="A6" s="110" t="s">
        <v>39204</v>
      </c>
      <c r="B6" s="110" t="str">
        <f>IFERROR(VLOOKUP(D6,DB!A:K,11,0),"")</f>
        <v>R4</v>
      </c>
      <c r="C6" s="90">
        <v>1</v>
      </c>
      <c r="D6" s="88" t="s">
        <v>35273</v>
      </c>
      <c r="E6" s="91" t="s">
        <v>39106</v>
      </c>
      <c r="F6" s="92"/>
      <c r="G6" s="93">
        <f ca="1">IFERROR(NOW()-F6,"")</f>
        <v>45994.431836458331</v>
      </c>
      <c r="H6" s="92">
        <v>45994.361620370371</v>
      </c>
      <c r="I6" s="110" t="str">
        <f>IFERROR(VLOOKUP(D6,DB!A:F,6,0),"")</f>
        <v>SCECO</v>
      </c>
      <c r="J6" s="110" t="str">
        <f>IFERROR(VLOOKUP(D6,DB!A:G,7,0),"")</f>
        <v>Vandalized</v>
      </c>
      <c r="K6" s="94" t="s">
        <v>39205</v>
      </c>
      <c r="L6" s="88" t="str">
        <f>IFERROR(VLOOKUP(D6,DB!A:I,9,0),"")</f>
        <v>Latis</v>
      </c>
    </row>
    <row r="7" spans="1:16" ht="15" customHeight="1">
      <c r="A7" s="110" t="s">
        <v>39204</v>
      </c>
      <c r="B7" s="110" t="str">
        <f>IFERROR(VLOOKUP(D7,DB!A:K,11,0),"")</f>
        <v>R4</v>
      </c>
      <c r="C7" s="90">
        <v>1</v>
      </c>
      <c r="D7" s="88" t="s">
        <v>38471</v>
      </c>
      <c r="E7" s="91" t="s">
        <v>39106</v>
      </c>
      <c r="F7" s="92"/>
      <c r="G7" s="93">
        <f ca="1">IFERROR(NOW()-F7,"")</f>
        <v>45994.431836458331</v>
      </c>
      <c r="H7" s="92">
        <v>45994.362662037034</v>
      </c>
      <c r="I7" s="110" t="str">
        <f>IFERROR(VLOOKUP(D7,DB!A:F,6,0),"")</f>
        <v>SCECO</v>
      </c>
      <c r="J7" s="110" t="str">
        <f>IFERROR(VLOOKUP(D7,DB!A:G,7,0),"")</f>
        <v>No BB Shifted</v>
      </c>
      <c r="K7" s="94" t="s">
        <v>39206</v>
      </c>
      <c r="L7" s="88" t="str">
        <f>IFERROR(VLOOKUP(D7,DB!A:I,9,0),"")</f>
        <v>Latis</v>
      </c>
    </row>
    <row r="8" spans="1:16" ht="15" customHeight="1">
      <c r="A8" s="110" t="s">
        <v>39204</v>
      </c>
      <c r="B8" s="110" t="str">
        <f>IFERROR(VLOOKUP(D8,DB!A:K,11,0),"")</f>
        <v>R4</v>
      </c>
      <c r="C8" s="90">
        <v>1</v>
      </c>
      <c r="D8" s="88" t="s">
        <v>36546</v>
      </c>
      <c r="E8" s="91" t="s">
        <v>39106</v>
      </c>
      <c r="F8" s="92"/>
      <c r="G8" s="93">
        <f t="shared" ref="G8:G52" ca="1" si="0">IFERROR(NOW()-F8,"")</f>
        <v>45994.431836689815</v>
      </c>
      <c r="H8" s="92">
        <v>45994.397152777776</v>
      </c>
      <c r="I8" s="110" t="str">
        <f>IFERROR(VLOOKUP(D8,DB!A:F,6,0),"")</f>
        <v>SCECO</v>
      </c>
      <c r="J8" s="110" t="str">
        <f>IFERROR(VLOOKUP(D8,DB!A:G,7,0),"")</f>
        <v>Dead</v>
      </c>
      <c r="K8" s="94" t="s">
        <v>39203</v>
      </c>
      <c r="L8" s="88" t="str">
        <f>IFERROR(VLOOKUP(D8,DB!A:I,9,0),"")</f>
        <v>Latis</v>
      </c>
    </row>
    <row r="9" spans="1:16" ht="15" customHeight="1">
      <c r="A9" s="110"/>
      <c r="B9" s="110" t="str">
        <f>IFERROR(VLOOKUP(D9,DB!A:K,11,0),"")</f>
        <v/>
      </c>
      <c r="C9" s="90"/>
      <c r="D9" s="88"/>
      <c r="E9" s="91"/>
      <c r="F9" s="92"/>
      <c r="G9" s="93">
        <f t="shared" ca="1" si="0"/>
        <v>45994.431836689815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45994.431836689815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45994.431836689815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45994.431836689815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45994.431836689815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45994.431836689815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45994.431836689815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45994.431836689815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45994.431836689815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45994.431836689815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45994.431836689815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45994.431836689815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45994.431836689815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45994.431836689815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45994.431836689815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45994.431836689815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45994.431836689815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45994.431836689815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45994.431836689815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45994.431836689815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45994.431836689815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45994.431836689815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45994.431836689815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45994.431836689815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45994.431836689815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45994.431836689815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45994.431836689815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45994.431836689815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45994.431836689815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45994.431836689815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45994.431836689815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45994.431836689815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45994.431836689815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45994.431836689815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45994.431836689815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45994.431836689815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45994.431836689815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45994.431836689815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45994.431836689815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45994.431836689815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45994.431836689815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45994.431836689815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45994.431836689815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45994.431836689815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45994.431836689815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45994.431836689815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45994.431836689815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45994.431836689815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45994.431836689815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45994.431836689815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45994.431836689815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45994.431836689815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45994.431836689815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45994.431836689815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45994.431836689815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45994.431836689815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45994.431836689815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45994.431836689815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45994.431836689815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45994.431836689815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45994.431836689815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45994.431836689815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45994.431836689815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45994.431836689815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45994.431836689815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45994.431836689815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45994.431836689815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45994.431836689815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45994.431836689815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45994.431836689815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45994.431836689815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45994.431836689815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45994.431836689815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45994.431836689815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45994.431836689815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45994.431836689815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45994.431836689815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45994.431836689815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45994.431836689815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45994.431836689815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45994.431836689815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45994.431836689815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45994.431836689815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45994.431836689815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45994.431836689815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45994.431836689815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45994.431836689815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45994.431836689815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45994.431836689815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45994.431836689815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45994.431836689815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45994.431836689815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45994.431836689815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45994.431836689815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45994.431836689815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45994.431836689815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45994.431836689815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45994.431836689815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45994.431836689815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45994.431836689815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45994.431836689815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45994.431836689815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45994.431836689815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45994.431836689815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45994.431836689815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45994.431836689815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45994.431836689815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45994.431836689815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45994.431836689815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45994.431836689815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45994.431836689815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45994.431836689815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45994.431836689815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45994.431836689815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45994.431836689815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45994.431836689815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45994.431836689815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45994.431836689815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45994.431836689815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45994.431836689815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45994.431836689815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45994.431836689815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45994.431836689815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45994.431836689815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45994.431836689815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45994.431836689815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45994.431836689815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45994.431836689815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45994.431836689815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45994.431836689815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45994.431836689815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45994.431836689815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45994.431836689815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45994.431836689815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45994.431836689815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45994.431836689815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45994.431836689815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45994.431836689815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45994.431836689815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45994.431836689815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45994.431836689815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45994.431836689815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45994.431836689815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45994.431836689815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45994.431836689815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45994.431836689815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45994.431836689815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45994.431836689815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45994.431836689815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45994.431836689815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45994.431836689815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45994.431836689815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45994.431836689815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45994.431836689815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45994.431836689815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45994.431836689815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45994.431836689815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45994.431836689815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45994.431836689815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45994.431836689815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45994.431836689815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45994.431836689815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45994.431836689815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45994.431836689815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45994.431836689815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45994.431836689815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45994.431836689815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45994.431836689815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45994.431836689815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45994.431836689815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45994.431836689815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45994.431836689815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45994.431836689815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45994.431836689815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45994.431836689815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45994.431836689815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45994.431836689815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45994.431836689815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45994.431836689815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45994.431836689815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45994.431836689815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45994.431836689815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45994.431836689815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45994.431836689815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45994.431836689815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45994.431836689815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45994.431836689815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45994.431836689815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45994.431836689815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45994.431836689815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45994.431836689815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45994.431836689815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45994.431836689815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45994.431836689815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45994.431836689815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45994.431836689815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45994.431836689815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45994.431836689815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45994.431836689815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45994.431836689815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45994.431836689815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45994.431836689815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45994.431836689815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45994.431836689815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45994.431836689815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45994.431836689815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45994.431836689815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45994.431836689815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45994.431836689815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45994.431836689815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45994.431836689815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45994.431836689815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45994.431836689815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45994.431836689815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45994.431836689815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45994.431836689815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45994.431836689815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45994.431836689815</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102.59977650462679</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39185</v>
      </c>
      <c r="F3" s="38">
        <v>45926.188877314817</v>
      </c>
      <c r="G3" s="105">
        <f t="shared" ref="G3" ca="1" si="0">IFERROR(NOW()-F3,"")</f>
        <v>68.242959374998463</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39185</v>
      </c>
      <c r="F4" s="107">
        <v>45948.661111111112</v>
      </c>
      <c r="G4" s="108">
        <f t="shared" ref="G4" ca="1" si="1">IFERROR(NOW()-F4,"")</f>
        <v>45.770725578702695</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13.058538078701531</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37"/>
      <c r="E6" s="37"/>
      <c r="F6" s="38"/>
      <c r="G6" s="135">
        <f ca="1">IFERROR(NOW()-F6,"")</f>
        <v>45994.431836458331</v>
      </c>
      <c r="H6" s="38"/>
      <c r="I6" s="37" t="str">
        <f>IFERROR(VLOOKUP(D6,DB!A:F,6,0),"")</f>
        <v/>
      </c>
      <c r="J6" s="37" t="str">
        <f>IFERROR(VLOOKUP(D6,DB!A:G,7,0),"")</f>
        <v/>
      </c>
      <c r="K6" s="37"/>
      <c r="L6" s="37" t="str">
        <f>IFERROR(VLOOKUP(D6,DB!A:I,9,0),"")</f>
        <v/>
      </c>
    </row>
    <row r="7" spans="1:13">
      <c r="A7" s="37"/>
      <c r="B7" s="37" t="str">
        <f>IFERROR(VLOOKUP(D7,DB!A:K,11,0),"")</f>
        <v>R5</v>
      </c>
      <c r="C7" s="37"/>
      <c r="D7" s="37" t="s">
        <v>38336</v>
      </c>
      <c r="E7" s="37"/>
      <c r="F7" s="38"/>
      <c r="G7" s="135">
        <f ca="1">IFERROR(NOW()-F7,"")</f>
        <v>45994.431836458331</v>
      </c>
      <c r="H7" s="38"/>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45994.431836458331</v>
      </c>
      <c r="H8" s="38"/>
      <c r="I8" s="37" t="str">
        <f>IFERROR(VLOOKUP(D8,DB!A:F,6,0),"")</f>
        <v/>
      </c>
      <c r="J8" s="37" t="str">
        <f>IFERROR(VLOOKUP(D8,DB!A:G,7,0),"")</f>
        <v/>
      </c>
      <c r="K8" s="37"/>
      <c r="L8" s="37" t="str">
        <f>IFERROR(VLOOKUP(D8,DB!A:I,9,0),"")</f>
        <v/>
      </c>
    </row>
    <row r="9" spans="1:13">
      <c r="A9" s="37"/>
      <c r="B9" s="37" t="str">
        <f>IFERROR(VLOOKUP(D9,DB!A:K,11,0),"")</f>
        <v>R5</v>
      </c>
      <c r="C9" s="37"/>
      <c r="D9" s="37" t="s">
        <v>32400</v>
      </c>
      <c r="E9" s="37"/>
      <c r="F9" s="38"/>
      <c r="G9" s="135">
        <f ca="1">IFERROR(NOW()-F9,"")</f>
        <v>45994.431836458331</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45994.431836458331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45994.431836458331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45994.431836458331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45994.431836458331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45994.431836458331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45994.431836458331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45994.431836458331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45994.431836458331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45994.431836458331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45994.431836458331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45994.431836458331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45994.431836458331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45994.431836458331</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45994.431836458331</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39067</v>
      </c>
      <c r="E2" s="142" t="s">
        <v>39106</v>
      </c>
      <c r="F2" s="121">
        <v>45994.265324074076</v>
      </c>
      <c r="G2" s="72">
        <f ca="1">IFERROR(NOW()-F2,"-")</f>
        <v>0.16651238425401971</v>
      </c>
      <c r="H2" s="121">
        <v>45994.246701388889</v>
      </c>
      <c r="I2" s="119" t="str">
        <f>IFERROR(VLOOKUP(D2,DB!A:F,6,0),"")</f>
        <v>Generator-SG</v>
      </c>
      <c r="J2" s="119" t="str">
        <f>IFERROR(VLOOKUP(D2,DB!A:G,7,0),"")</f>
        <v>Dead</v>
      </c>
      <c r="K2" s="122" t="s">
        <v>39216</v>
      </c>
      <c r="L2" s="137" t="str">
        <f>IFERROR(VLOOKUP(D2,DB!A:I,9,0),"")</f>
        <v>Latis</v>
      </c>
    </row>
    <row r="3" spans="1:16382" ht="31.5" customHeight="1">
      <c r="A3" s="118" t="s">
        <v>39217</v>
      </c>
      <c r="B3" s="119" t="str">
        <f>IFERROR(VLOOKUP(D3,DB!A:K,11,0),"")</f>
        <v>R6</v>
      </c>
      <c r="C3" s="120">
        <v>9</v>
      </c>
      <c r="D3" s="119" t="s">
        <v>29929</v>
      </c>
      <c r="E3" s="142" t="s">
        <v>39185</v>
      </c>
      <c r="F3" s="121">
        <v>45994.307106481479</v>
      </c>
      <c r="G3" s="72">
        <f ca="1">IFERROR(NOW()-F3,"-")</f>
        <v>0.12472997685108567</v>
      </c>
      <c r="H3" s="121">
        <v>45994.299583333333</v>
      </c>
      <c r="I3" s="119" t="str">
        <f>IFERROR(VLOOKUP(D3,DB!A:F,6,0),"")</f>
        <v>SCECO</v>
      </c>
      <c r="J3" s="119" t="str">
        <f>IFERROR(VLOOKUP(D3,DB!A:G,7,0),"")</f>
        <v>Vandalized</v>
      </c>
      <c r="K3" s="122" t="s">
        <v>39218</v>
      </c>
      <c r="L3" s="137" t="str">
        <f>IFERROR(VLOOKUP(D3,DB!A:I,9,0),"")</f>
        <v>Latis</v>
      </c>
    </row>
    <row r="4" spans="1:16382" ht="31.5" customHeight="1">
      <c r="A4" s="118"/>
      <c r="B4" s="119" t="str">
        <f>IFERROR(VLOOKUP(D4,DB!A:K,11,0),"")</f>
        <v/>
      </c>
      <c r="C4" s="120"/>
      <c r="D4" s="119"/>
      <c r="E4" s="142"/>
      <c r="F4" s="121"/>
      <c r="G4" s="72">
        <f ca="1">IFERROR(NOW()-F4,"-")</f>
        <v>45994.431836458331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45994.431836458331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45994.431836458331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45994.431836458331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45994.431836458331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45994.431836458331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45994.431836458331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45994.431836458331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45994.431836458331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45994.431836458331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45994.431836458331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45994.431836458331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45994.431836458331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45994.431836458331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45994.431836458331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45994.431836458331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45994.431836458331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45994.431836458331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45994.431836458331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45994.431836458331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45994.431836458331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45994.431836458331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45994.431836458331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45994.431836458331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45994.431836458331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45994.431836458331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45994.431836458331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45994.431836458331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45994.431836458331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45994.431836458331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45994.431836458331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45994.431836458331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45994.431836458331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45994.431836458331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45994.431836458331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45994.431836458331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45994.431836458331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45994.431836458331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45994.431836458331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45994.431836458331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45994.431836458331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45994.431836458331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45994.431836458331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45994.431836458331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45994.431836458331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45994.431836458331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45994.431836458331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45994.431836458331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45994.431836458331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45994.431836458331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45994.431836458331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45994.431836458331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45994.431836458331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45994.431836458331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45994.431836458331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45994.431836458331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45994.431836458331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45994.431836458331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45994.431836458331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45994.431836689815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45994.431836689815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45994.431836689815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45994.431836689815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45994.431836689815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45994.431836689815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45994.431836689815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45994.431836689815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45994.431836689815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45994.431836689815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45994.431836689815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45994.431836689815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45994.431836689815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45994.431836689815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45994.431836689815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45994.431836689815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45994.431836689815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45994.431836689815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45994.431836689815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45994.431836689815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45994.431836689815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45994.431836689815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45994.431836689815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45994.431836689815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45994.431836689815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45994.431836689815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45994.431836689815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45994.431836689815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45994.431836689815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45994.431836689815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45994.431836689815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45994.431836689815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45994.431836689815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45994.431836689815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45994.431836689815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45994.431836689815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45994.431836689815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45994.431836689815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45994.431836689815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45994.431836689815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45994.431836689815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45994.431836689815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45994.431836689815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45994.431836689815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45994.431836689815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45994.431836689815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45994.431836689815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45994.431836689815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45994.431836689815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45994.431836689815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45994.431836689815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45994.431836689815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45994.431836689815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45994.431836689815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45994.431836689815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45994.431836689815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45994.431836689815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45994.431836689815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45994.431836689815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45994.431836689815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45994.431836689815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45994.431836689815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45994.431836689815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45994.431836689815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45994.431836689815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45994.431836689815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45994.431836689815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45994.431836689815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45994.431836689815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45994.431836689815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45994.431836689815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45994.431836689815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45994.431836689815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45994.431836689815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45994.431836689815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45994.431836689815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45994.431836689815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45994.431836689815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45994.431836689815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45994.431836689815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45994.431836689815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45994.431836689815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45994.431836689815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45994.431836689815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45994.431836689815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45994.431836689815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45994.431836689815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45994.431836689815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45994.431836689815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45994.431836689815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45994.431836689815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45994.431836689815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45994.431836689815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45994.431836689815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45994.431836689815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45994.431836689815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45994.431836689815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45994.431836689815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45994.431836689815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45994.431836689815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45994.431836689815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45994.431836689815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45994.431836689815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45994.431836689815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45994.431836689815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45994.431836689815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45994.431836689815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45994.431836689815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45994.431836689815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45994.431836689815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45994.431836689815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45994.431836689815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45994.431836689815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45994.431836689815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45994.431836689815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45994.431836689815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45994.431836689815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45994.431836689815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45994.431836689815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45994.431836689815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45994.431836689815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45994.431836689815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45994.431836689815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45994.431836689815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45994.431836689815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45994.431836689815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45994.431836689815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45994.431836689815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45994.431836689815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45994.431836689815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45994.431836689815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45994.431836689815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45994.431836689815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45994.431836689815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45994.431836689815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45994.431836689815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45994.431836689815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45994.431836689815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45994.431836689815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45994.431836689815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45994.431836689815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45994.431836689815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45994.431836689815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45994.431836689815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45994.431836689815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45994.431836689815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45994.431836689815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45994.431836689815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45994.431836689815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45994.431836689815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45994.431836689815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45994.431836689815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45994.431836689815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45994.431836689815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45994.431836689815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45994.431836689815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45994.431836689815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45994.431836689815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45994.431836689815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45994.431836689815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45994.431836689815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45994.431836689815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45994.431836689815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45994.431836689815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45994.431836689815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45994.431836689815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45994.431836689815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45994.431836689815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45994.431836689815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45994.431836689815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45994.431836689815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45994.431836689815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45994.431836689815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45994.431836689815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45994.431836689815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45994.431836689815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45994.431836689815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45994.431836689815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45994.431836689815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45994.431836689815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45994.431836689815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45994.431836689815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45994.431836689815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45994.431836689815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45994.431836689815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45994.431836689815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45994.431836689815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45994.431836689815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45994.431836689815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45994.431836689815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45994.431836689815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45994.431836689815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45994.431836689815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45994.431836689815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45994.431836689815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45994.431836689815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45994.431836689815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45994.431836689815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45994.431836689815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45994.431836689815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45994.431836689815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45994.431836689815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45994.431836689815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45994.431836689815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45994.431836689815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45994.431836689815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45994.431836689815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45994.431836689815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45994.431836689815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45994.431836689815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45994.431836689815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45994.431836689815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45994.431836689815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45994.431836689815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45994.431836689815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45994.431836689815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45994.431836689815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45994.431836689815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45994.431836689815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45994.431836689815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45994.431836689815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45994.431836689815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45994.431836689815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45994.431836689815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45994.431836689815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45994.431836689815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45994.431836689815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45994.431836689815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45994.431836689815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45994.431836689815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45994.431836689815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45994.431836689815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45994.431836689815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45994.431836689815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45994.431836689815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45994.431836689815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45994.431836689815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45994.431836689815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45994.431836689815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45994.431836689815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45994.431836689815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45994.431836689815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45994.431836689815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45994.431836689815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45994.431836689815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45994.431836689815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45994.431836689815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45994.431836689815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45994.431836689815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45994.431836689815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45994.431836689815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45994.431836689815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45994.431836689815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45994.431836689815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45994.431836689815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45994.431836689815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45994.431836689815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45994.431836689815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45994.431836689815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45994.431836689815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45994.431836689815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45994.431836689815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45994.431836689815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45994.431836689815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45994.431836689815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45994.431836689815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45994.431836689815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45994.431836689815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45994.431836689815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45994.431836689815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45994.431836689815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45994.431836689815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45994.431836689815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45994.431836689815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45994.431836689815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45994.431836689815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45994.431836689815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45994.431836689815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45994.431836689815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45994.431836689815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45994.431836689815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45994.431836689815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45994.431836689815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45994.431836689815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45994.431836689815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45994.431836689815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45994.431836689815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45994.431836689815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45994.431836689815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45994.431836689815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45994.431836689815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45994.431836689815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45994.431836689815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45994.431836689815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45994.431836689815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45994.431836689815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45994.431836689815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45994.431836689815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45994.431836689815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45994.431836689815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45994.431836689815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45994.431836689815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45994.431836689815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45994.431836689815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45994.431836689815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45994.431836689815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45994.431836689815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45994.431836689815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45994.431836689815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45994.431836689815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45994.431836689815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45994.431836689815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45994.431836689815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45994.431836689815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45994.431836689815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45994.431836689815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45994.431836689815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45994.431836689815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45994.431836689815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45994.431836689815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45994.431836689815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45994.431836689815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45994.431836689815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45994.431836689815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45994.431836689815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45994.431836689815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45994.431836689815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45994.431836689815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45994.431836689815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45994.431836689815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45994.431836689815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45994.431836689815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45994.431836689815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45994.431836689815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45994.431836689815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45994.431836689815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45994.431836689815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45994.431836689815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45994.431836689815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45994.431836689815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45994.431836689815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45994.431836689815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45994.431836689815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45994.431836689815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45994.431836689815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45994.431836689815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45994.431836689815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45994.431836689815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45994.431836689815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45994.431836689815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45994.431836689815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45994.431836689815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45994.431836689815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45994.431836689815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45994.431836689815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45994.431836689815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45994.431836689815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45994.431836689815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45994.431836689815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45994.431836689815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45994.431836689815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45994.431836689815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45994.431836689815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45994.431836689815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45994.431836689815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45994.431836689815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45994.431836689815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45994.431836689815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45994.431836689815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45994.431836689815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45994.431836689815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45994.431836689815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45994.431836689815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45994.431836689815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45994.431836689815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45994.431836689815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45994.431836689815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45994.431836689815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45994.431836689815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45994.431836689815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45994.431836689815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45994.431836689815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45994.431836689815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45994.431836689815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45994.431836689815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45994.431836689815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45994.431836689815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45994.431836689815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