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917" documentId="13_ncr:1_{F6CB121F-512D-4AA6-A0C1-0FB36C537598}" xr6:coauthVersionLast="47" xr6:coauthVersionMax="47" xr10:uidLastSave="{EC3AC5AC-B90C-4DB1-BAF3-7262A4F0DF60}"/>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B4" i="6"/>
  <c r="B5" i="6"/>
  <c r="B6" i="6"/>
  <c r="B7" i="6"/>
  <c r="G2" i="6"/>
  <c r="G3" i="6"/>
  <c r="G4" i="6"/>
  <c r="G5" i="6"/>
  <c r="G6" i="6"/>
  <c r="G7" i="6"/>
  <c r="I2" i="6"/>
  <c r="I3" i="6"/>
  <c r="I4" i="6"/>
  <c r="I5" i="6"/>
  <c r="I6" i="6"/>
  <c r="I7" i="6"/>
  <c r="J2" i="6"/>
  <c r="J3" i="6"/>
  <c r="J4" i="6"/>
  <c r="J5" i="6"/>
  <c r="J6" i="6"/>
  <c r="J7" i="6"/>
  <c r="L2" i="6"/>
  <c r="L3" i="6"/>
  <c r="L4" i="6"/>
  <c r="L5" i="6"/>
  <c r="L6" i="6"/>
  <c r="L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alcChain>
</file>

<file path=xl/sharedStrings.xml><?xml version="1.0" encoding="utf-8"?>
<sst xmlns="http://schemas.openxmlformats.org/spreadsheetml/2006/main" count="180274" uniqueCount="39122">
  <si>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</si>
  <si>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</si>
  <si>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</si>
  <si>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</si>
  <si>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</si>
  <si>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</si>
  <si>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</si>
  <si>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</si>
  <si>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</si>
  <si>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</si>
  <si>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</si>
  <si>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</si>
  <si>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</si>
  <si>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</si>
  <si>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</si>
  <si>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</si>
  <si>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</si>
  <si>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</si>
  <si>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</si>
  <si>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</si>
  <si>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</si>
  <si>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</si>
  <si>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</si>
  <si>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</si>
  <si>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</si>
  <si>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</si>
  <si>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</si>
  <si>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</si>
  <si>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</si>
  <si>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</si>
  <si>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</si>
  <si>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</si>
  <si>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</si>
  <si>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</si>
  <si>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</si>
  <si>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</si>
  <si>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</si>
  <si>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</si>
  <si>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</si>
  <si>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</si>
  <si>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</si>
  <si>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</si>
  <si>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</si>
  <si>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</si>
  <si>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</si>
  <si>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</si>
  <si>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</si>
  <si>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</si>
  <si>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</si>
  <si>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</si>
  <si>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</si>
  <si>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</si>
  <si>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</si>
  <si>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</si>
  <si>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</si>
  <si>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</si>
  <si>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</si>
  <si>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</si>
  <si>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</si>
  <si>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</si>
  <si>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</si>
  <si>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</si>
  <si>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</si>
  <si>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</si>
  <si>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</si>
  <si>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</si>
  <si>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</si>
  <si>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</si>
  <si>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</si>
  <si>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</si>
  <si>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</si>
  <si>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</si>
  <si>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</si>
  <si>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</si>
  <si>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</si>
  <si>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</si>
  <si>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</si>
  <si>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</si>
  <si>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</si>
  <si>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</si>
  <si>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</si>
  <si>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</si>
  <si>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</si>
  <si>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</si>
  <si>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</si>
  <si>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</si>
  <si>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</si>
  <si>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</si>
  <si>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</si>
  <si>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</si>
  <si>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</si>
  <si>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</si>
  <si>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</si>
  <si>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</si>
  <si>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</si>
  <si>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</si>
  <si>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</si>
  <si>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</si>
  <si>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</si>
  <si>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</si>
  <si>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</si>
  <si>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</si>
  <si>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</si>
  <si>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</si>
  <si>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</si>
  <si>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</si>
  <si>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</si>
  <si>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</si>
  <si>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</si>
  <si>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</si>
  <si>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</si>
  <si>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</si>
  <si>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</si>
  <si>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</si>
  <si>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</si>
  <si>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</si>
  <si>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</si>
  <si>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</si>
  <si>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</si>
  <si>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</si>
  <si>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</si>
  <si>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</si>
  <si>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</si>
  <si>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</si>
  <si>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</si>
  <si>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</si>
  <si>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</si>
  <si>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</si>
  <si>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</si>
  <si>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</si>
  <si>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</si>
  <si>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</si>
  <si>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</si>
  <si>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</si>
  <si>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</si>
  <si>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</si>
  <si>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</si>
  <si>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</si>
  <si>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</si>
  <si>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</si>
  <si>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</si>
  <si>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</si>
  <si>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</si>
  <si>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</si>
  <si>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</si>
  <si>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</si>
  <si>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</si>
  <si>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</si>
  <si>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</si>
  <si>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</si>
  <si>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</si>
  <si>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</si>
  <si>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</si>
  <si>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</si>
  <si>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</si>
  <si>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</si>
  <si>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</si>
  <si>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</si>
  <si>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</si>
  <si>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</si>
  <si>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</si>
  <si>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</si>
  <si>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</si>
  <si>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</si>
  <si>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</si>
  <si>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</si>
  <si>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</si>
  <si>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</si>
  <si>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</si>
  <si>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</si>
  <si>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</si>
  <si>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</si>
  <si>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</si>
  <si>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</si>
  <si>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</si>
  <si>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</si>
  <si>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</si>
  <si>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</si>
  <si>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</si>
  <si>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</si>
  <si>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</si>
  <si>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</si>
  <si>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</si>
  <si>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</si>
  <si>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</si>
  <si>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</si>
  <si>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</si>
  <si>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</si>
  <si>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</si>
  <si>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</si>
  <si>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</si>
  <si>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</si>
  <si>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</si>
  <si>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</si>
  <si>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</si>
  <si>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</si>
  <si>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</si>
  <si>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</si>
  <si>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</si>
  <si>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</si>
  <si>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</si>
  <si>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</si>
  <si>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</si>
  <si>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</si>
  <si>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</si>
  <si>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</si>
  <si>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</si>
  <si>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</si>
  <si>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</si>
  <si>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</si>
  <si>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</si>
  <si>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</si>
  <si>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</si>
  <si>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</si>
  <si>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</si>
  <si>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</si>
  <si>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</si>
  <si>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</si>
  <si>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</si>
  <si>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</si>
  <si>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</si>
  <si>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</si>
  <si>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</si>
  <si>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</si>
  <si>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</si>
  <si>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</si>
  <si>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</si>
  <si>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</si>
  <si>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</si>
  <si>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</si>
  <si>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</si>
  <si>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</si>
  <si>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</si>
  <si>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</si>
  <si>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</si>
  <si>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</si>
  <si>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</si>
  <si>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</si>
  <si>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</si>
  <si>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</si>
  <si>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</si>
  <si>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</si>
  <si>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</si>
  <si>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</si>
  <si>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</si>
  <si>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</si>
  <si>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</si>
  <si>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</si>
  <si>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</si>
  <si>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</si>
  <si>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</si>
  <si>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</si>
  <si>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</si>
  <si>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</si>
  <si>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</si>
  <si>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</si>
  <si>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</si>
  <si>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</si>
  <si>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</si>
  <si>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</si>
  <si>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</si>
  <si>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</si>
  <si>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</si>
  <si>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</si>
  <si>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</si>
  <si>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</si>
  <si>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</si>
  <si>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</si>
  <si>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</si>
  <si>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</si>
  <si>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</si>
  <si>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</si>
  <si>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</si>
  <si>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</si>
  <si>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</si>
  <si>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</si>
  <si>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</si>
  <si>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</si>
  <si>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</si>
  <si>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</si>
  <si>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</si>
  <si>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</si>
  <si>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</si>
  <si>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</si>
  <si>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</si>
  <si>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</si>
  <si>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</si>
  <si>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</si>
  <si>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</si>
  <si>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</si>
  <si>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</si>
  <si>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</si>
  <si>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</si>
  <si>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</si>
  <si>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</si>
  <si>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</si>
  <si>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</si>
  <si>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</si>
  <si>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</si>
  <si>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</si>
  <si>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</si>
  <si>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</si>
  <si>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</si>
  <si>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</si>
  <si>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</si>
  <si>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</si>
  <si>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</si>
  <si>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</si>
  <si>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</si>
  <si>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</si>
  <si>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</si>
  <si>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</si>
  <si>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</si>
  <si>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</si>
  <si>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</si>
  <si>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</si>
  <si>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</si>
  <si>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</si>
  <si>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</si>
  <si>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</si>
  <si>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</si>
  <si>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</si>
  <si>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</si>
  <si>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</si>
  <si>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</si>
  <si>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</si>
  <si>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</si>
  <si>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</si>
  <si>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</si>
  <si>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</si>
  <si>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</si>
  <si>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</si>
  <si>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</si>
  <si>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</si>
  <si>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</si>
  <si>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</si>
  <si>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</si>
  <si>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</si>
  <si>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</si>
  <si>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</si>
  <si>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</si>
  <si>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</si>
  <si>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</si>
  <si>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</si>
  <si>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</si>
  <si>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</si>
  <si>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</si>
  <si>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</si>
  <si>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</si>
  <si>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</si>
  <si>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</si>
  <si>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</si>
  <si>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</si>
  <si>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</si>
  <si>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</si>
  <si>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</si>
  <si>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</si>
  <si>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</si>
  <si>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</si>
  <si>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</si>
  <si>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</si>
  <si>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</si>
  <si>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</si>
  <si>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</si>
  <si>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</si>
  <si>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</si>
  <si>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</si>
  <si>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</si>
  <si>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</si>
  <si>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</si>
  <si>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</si>
  <si>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</si>
  <si>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</si>
  <si>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</si>
  <si>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</si>
  <si>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</si>
  <si>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</si>
  <si>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</si>
  <si>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</si>
  <si>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</si>
  <si>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</si>
  <si>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</si>
  <si>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</si>
  <si>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</si>
  <si>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</si>
  <si>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</si>
  <si>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</si>
  <si>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</si>
  <si>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</si>
  <si>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</si>
  <si>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</si>
  <si>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</si>
  <si>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</si>
  <si>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</si>
  <si>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</si>
  <si>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</si>
  <si>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</si>
  <si>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</si>
  <si>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</si>
  <si>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</si>
  <si>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</si>
  <si>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</si>
  <si>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</si>
  <si>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</si>
  <si>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</si>
  <si>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</si>
  <si>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</si>
  <si>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</si>
  <si>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</si>
  <si>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</si>
  <si>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</si>
  <si>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</si>
  <si>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</si>
  <si>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</si>
  <si>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</si>
  <si>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</si>
  <si>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</si>
  <si>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</si>
  <si>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</si>
  <si>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</si>
  <si>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</si>
  <si>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</si>
  <si>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</si>
  <si>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</si>
  <si>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</si>
  <si>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</si>
  <si>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</si>
  <si>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</si>
  <si>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</si>
  <si>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</si>
  <si>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</si>
  <si>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</si>
  <si>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</si>
  <si>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</si>
  <si>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</si>
  <si>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</si>
  <si>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</si>
  <si>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</si>
  <si>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</si>
  <si>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</si>
  <si>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</si>
  <si>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</si>
  <si>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</si>
  <si>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</si>
  <si>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</si>
  <si>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</si>
  <si>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</si>
  <si>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</si>
  <si>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</si>
  <si>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</si>
  <si>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</si>
  <si>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</si>
  <si>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</si>
  <si>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</si>
  <si>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</si>
  <si>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</si>
  <si>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</si>
  <si>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</si>
  <si>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</si>
  <si>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</si>
  <si>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</si>
  <si>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</si>
  <si>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</si>
  <si>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</si>
  <si>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</si>
  <si>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</si>
  <si>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</si>
  <si>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</si>
  <si>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</si>
  <si>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</si>
  <si>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</si>
  <si>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</si>
  <si>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</si>
  <si>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</si>
  <si>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</si>
  <si>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</si>
  <si>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</si>
  <si>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</si>
  <si>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</si>
  <si>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</si>
  <si>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</si>
  <si>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</si>
  <si>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</si>
  <si>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</si>
  <si>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</si>
  <si>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</si>
  <si>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</si>
  <si>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</si>
  <si>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</si>
  <si>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</si>
  <si>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</si>
  <si>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</si>
  <si>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</si>
  <si>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</si>
  <si>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</si>
  <si>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</si>
  <si>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</si>
  <si>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</si>
  <si>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</si>
  <si>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</si>
  <si>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</si>
  <si>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</si>
  <si>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</si>
  <si>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</si>
  <si>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</si>
  <si>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</si>
  <si>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</si>
  <si>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</si>
  <si>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</si>
  <si>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</si>
  <si>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</si>
  <si>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</si>
  <si>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</si>
  <si>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</si>
  <si>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</si>
  <si>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</si>
  <si>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</si>
  <si>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</si>
  <si>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</si>
  <si>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</si>
  <si>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</si>
  <si>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</si>
  <si>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</si>
  <si>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</si>
  <si>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</si>
  <si>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</si>
  <si>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</si>
  <si>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</si>
  <si>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</si>
  <si>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</si>
  <si>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</si>
  <si>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</si>
  <si>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</si>
  <si>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</si>
  <si>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</si>
  <si>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</si>
  <si>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</si>
  <si>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</si>
  <si>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</si>
  <si>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</si>
  <si>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</si>
  <si>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</si>
  <si>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</si>
  <si>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</si>
  <si>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</si>
  <si>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</si>
  <si>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</si>
  <si>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</si>
  <si>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</si>
  <si>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</si>
  <si>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</si>
  <si>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</si>
  <si>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</si>
  <si>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</si>
  <si>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</si>
  <si>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</si>
  <si>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</si>
  <si>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</si>
  <si>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</si>
  <si>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</si>
  <si>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</si>
  <si>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</si>
  <si>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</si>
  <si>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</si>
  <si>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</si>
  <si>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</si>
  <si>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</si>
  <si>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</si>
  <si>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</si>
  <si>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</si>
  <si>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</si>
  <si>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</si>
  <si>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</si>
  <si>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</si>
  <si>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</si>
  <si>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</si>
  <si>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</si>
  <si>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</si>
  <si>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</si>
  <si>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</si>
  <si>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</si>
  <si>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</si>
  <si>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</si>
  <si>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</si>
  <si>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</si>
  <si>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</si>
  <si>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</si>
  <si>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</si>
  <si>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</si>
  <si>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</si>
  <si>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</si>
  <si>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</si>
  <si>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</si>
  <si>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</si>
  <si>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</si>
  <si>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</si>
  <si>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</si>
  <si>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</si>
  <si>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</si>
  <si>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</si>
  <si>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</si>
  <si>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</si>
  <si>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</si>
  <si>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</si>
  <si>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</si>
  <si>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</si>
  <si>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</si>
  <si>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</si>
  <si>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</si>
  <si>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</si>
  <si>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</si>
  <si>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</si>
  <si>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</si>
  <si>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</si>
  <si>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</si>
  <si>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</si>
  <si>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</si>
  <si>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</si>
  <si>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</si>
  <si>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</si>
  <si>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</si>
  <si>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</si>
  <si>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</si>
  <si>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</si>
  <si>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</si>
  <si>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</si>
  <si>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</si>
  <si>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</si>
  <si>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</si>
  <si>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</si>
  <si>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</si>
  <si>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</si>
  <si>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</si>
  <si>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</si>
  <si>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</si>
  <si>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</si>
  <si>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</si>
  <si>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</si>
  <si>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</si>
  <si>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</si>
  <si>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</si>
  <si>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</si>
  <si>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</si>
  <si>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</si>
  <si>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</si>
  <si>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</si>
  <si>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</si>
  <si>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</si>
  <si>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</si>
  <si>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</si>
  <si>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</si>
  <si>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</si>
  <si>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</si>
  <si>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</si>
  <si>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</si>
  <si>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</si>
  <si>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</si>
  <si>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</si>
  <si>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</si>
  <si>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</si>
  <si>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</si>
  <si>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</si>
  <si>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</si>
  <si>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</si>
  <si>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</si>
  <si>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</si>
  <si>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</si>
  <si>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</si>
  <si>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</si>
  <si>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</si>
  <si>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</si>
  <si>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</si>
  <si>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</si>
  <si>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</si>
  <si>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</si>
  <si>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</si>
  <si>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</si>
  <si>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</si>
  <si>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</si>
  <si>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</si>
  <si>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</si>
  <si>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</si>
  <si>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</si>
  <si>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</si>
  <si>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</si>
  <si>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</si>
  <si>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</si>
  <si>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</si>
  <si>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</si>
  <si>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</si>
  <si>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</si>
  <si>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</si>
  <si>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</si>
  <si>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</si>
  <si>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</si>
  <si>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</si>
  <si>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</si>
  <si>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</si>
  <si>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</si>
  <si>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</si>
  <si>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</si>
  <si>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</si>
  <si>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</si>
  <si>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</si>
  <si>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</si>
  <si>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</si>
  <si>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</si>
  <si>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</si>
  <si>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</si>
  <si>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</si>
  <si>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</si>
  <si>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</si>
  <si>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</si>
  <si>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</si>
  <si>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</si>
  <si>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</si>
  <si>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</si>
  <si>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</si>
  <si>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</si>
  <si>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</si>
  <si>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</si>
  <si>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</si>
  <si>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</si>
  <si>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</si>
  <si>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</si>
  <si>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</si>
  <si>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</si>
  <si>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</si>
  <si>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</si>
  <si>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</si>
  <si>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</si>
  <si>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</si>
  <si>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</si>
  <si>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</si>
  <si>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</si>
  <si>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</si>
  <si>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</si>
  <si>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</si>
  <si>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</si>
  <si>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</si>
  <si>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</si>
  <si>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</si>
  <si>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</si>
  <si>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</si>
  <si>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</si>
  <si>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</si>
  <si>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</si>
  <si>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</si>
  <si>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</si>
  <si>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</si>
  <si>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</si>
  <si>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</si>
  <si>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</si>
  <si>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</si>
  <si>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</si>
  <si>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</si>
  <si>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</si>
  <si>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</si>
  <si>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</si>
  <si>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</si>
  <si>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</si>
  <si>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</si>
  <si>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</si>
  <si>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</si>
  <si>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</si>
  <si>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</si>
  <si>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</si>
  <si>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</si>
  <si>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</si>
  <si>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</si>
  <si>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</si>
  <si>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</si>
  <si>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</si>
  <si>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</si>
  <si>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</si>
  <si>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</si>
  <si>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</si>
  <si>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</si>
  <si>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</si>
  <si>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</si>
  <si>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</si>
  <si>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</si>
  <si>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</si>
  <si>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</si>
  <si>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</si>
  <si>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</si>
  <si>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</si>
  <si>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</si>
  <si>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</si>
  <si>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</si>
  <si>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</si>
  <si>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</si>
  <si>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</si>
  <si>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</si>
  <si>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</si>
  <si>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</si>
  <si>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</si>
  <si>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</si>
  <si>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</si>
  <si>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</si>
  <si>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</si>
  <si>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</si>
  <si>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</si>
  <si>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</si>
  <si>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</si>
  <si>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</si>
  <si>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</si>
  <si>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</si>
  <si>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</si>
  <si>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</si>
  <si>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</si>
  <si>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</si>
  <si>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</si>
  <si>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</si>
  <si>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</si>
  <si>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</si>
  <si>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</si>
  <si>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</si>
  <si>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</si>
  <si>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</si>
  <si>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</si>
  <si>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</si>
  <si>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</si>
  <si>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</si>
  <si>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</si>
  <si>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</si>
  <si>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</si>
  <si>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</si>
  <si>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</si>
  <si>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</si>
  <si>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</si>
  <si>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</si>
  <si>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</si>
  <si>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</si>
  <si>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</si>
  <si>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</si>
  <si>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</si>
  <si>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</si>
  <si>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</si>
  <si>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</si>
  <si>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</si>
  <si>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</si>
  <si>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</si>
  <si>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</si>
  <si>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</si>
  <si>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</si>
  <si>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</si>
  <si>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</si>
  <si>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</si>
  <si>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</si>
  <si>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</si>
  <si>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</si>
  <si>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</si>
  <si>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</si>
  <si>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</si>
  <si>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</si>
  <si>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</si>
  <si>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</si>
  <si>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</si>
  <si>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</si>
  <si>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</si>
  <si>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</si>
  <si>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</si>
  <si>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</si>
  <si>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</si>
  <si>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</si>
  <si>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</si>
  <si>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</si>
  <si>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</si>
  <si>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</si>
  <si>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</si>
  <si>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</si>
  <si>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</si>
  <si>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</si>
  <si>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</si>
  <si>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</si>
  <si>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</si>
  <si>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</si>
  <si>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</si>
  <si>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</si>
  <si>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</si>
  <si>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</si>
  <si>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</si>
  <si>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</si>
  <si>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</si>
  <si>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</si>
  <si>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</si>
  <si>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</si>
  <si>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</si>
  <si>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</si>
  <si>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</si>
  <si>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</si>
  <si>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</si>
  <si>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</si>
  <si>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</si>
  <si>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</si>
  <si>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</si>
  <si>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</si>
  <si>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</si>
  <si>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</si>
  <si>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</si>
  <si>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</si>
  <si>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</si>
  <si>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</si>
  <si>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</si>
  <si>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</si>
  <si>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</si>
  <si>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</si>
  <si>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</si>
  <si>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</si>
  <si>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</si>
  <si>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</si>
  <si>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</si>
  <si>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</si>
  <si>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</si>
  <si>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</si>
  <si>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</si>
  <si>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</si>
  <si>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</si>
  <si>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</si>
  <si>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</si>
  <si>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</si>
  <si>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</si>
  <si>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</si>
  <si>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</si>
  <si>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</si>
  <si>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</si>
  <si>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</si>
  <si>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</si>
  <si>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</si>
  <si>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</si>
  <si>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</si>
  <si>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</si>
  <si>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</si>
  <si>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</si>
  <si>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</si>
  <si>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</si>
  <si>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</si>
  <si>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</si>
  <si>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</si>
  <si>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</si>
  <si>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</si>
  <si>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</si>
  <si>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</si>
  <si>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</si>
  <si>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</si>
  <si>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</si>
  <si>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</si>
  <si>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</si>
  <si>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</si>
  <si>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</si>
  <si>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</si>
  <si>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</si>
  <si>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</si>
  <si>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</si>
  <si>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</si>
  <si>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</si>
  <si>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</si>
  <si>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</si>
  <si>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</si>
  <si>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</si>
  <si>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</si>
  <si>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</si>
  <si>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</si>
  <si>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</si>
  <si>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</si>
  <si>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</si>
  <si>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</si>
  <si>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</si>
  <si>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</si>
  <si>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</si>
  <si>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</si>
  <si>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</si>
  <si>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</si>
  <si>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</si>
  <si>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</si>
  <si>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</si>
  <si>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</si>
  <si>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</si>
  <si>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</si>
  <si>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</si>
  <si>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</si>
  <si>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</si>
  <si>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</si>
  <si>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</si>
  <si>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</si>
  <si>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</si>
  <si>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</si>
  <si>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</si>
  <si>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</si>
  <si>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</si>
  <si>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</si>
  <si>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</si>
  <si>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</si>
  <si>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</si>
  <si>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</si>
  <si>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</si>
  <si>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</si>
  <si>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</si>
  <si>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</si>
  <si>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</si>
  <si>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</si>
  <si>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</si>
  <si>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</si>
  <si>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</si>
  <si>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</si>
  <si>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</si>
  <si>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</si>
  <si>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</si>
  <si>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</si>
  <si>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</si>
  <si>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</si>
  <si>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</si>
  <si>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</si>
  <si>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</si>
  <si>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</si>
  <si>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</si>
  <si>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</si>
  <si>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</si>
  <si>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</si>
  <si>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</si>
  <si>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</si>
  <si>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</si>
  <si>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</si>
  <si>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</si>
  <si>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</si>
  <si>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</si>
  <si>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</si>
  <si>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</si>
  <si>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</si>
  <si>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</si>
  <si>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</si>
  <si>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</si>
  <si>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</si>
  <si>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</si>
  <si>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</si>
  <si>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</si>
  <si>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</si>
  <si>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</si>
  <si>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</si>
  <si>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</si>
  <si>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</si>
  <si>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</si>
  <si>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</si>
  <si>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</si>
  <si>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</si>
  <si>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</si>
  <si>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</si>
  <si>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</si>
  <si>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</si>
  <si>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</si>
  <si>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</si>
  <si>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</si>
  <si>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</si>
  <si>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</si>
  <si>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</si>
  <si>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</si>
  <si>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</si>
  <si>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</si>
  <si>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</si>
  <si>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</si>
  <si>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</si>
  <si>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</si>
  <si>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</si>
  <si>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</si>
  <si>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</si>
  <si>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</si>
  <si>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</si>
  <si>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</si>
  <si>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</si>
  <si>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</si>
  <si>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</si>
  <si>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</si>
  <si>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</si>
  <si>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</si>
  <si>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</si>
  <si>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</si>
  <si>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</si>
  <si>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</si>
  <si>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</si>
  <si>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</si>
  <si>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</si>
  <si>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</si>
  <si>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</si>
  <si>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</si>
  <si>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</si>
  <si>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</si>
  <si>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</si>
  <si>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</si>
  <si>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</si>
  <si>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</si>
  <si>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</si>
  <si>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</si>
  <si>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</si>
  <si>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</si>
  <si>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</si>
  <si>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</si>
  <si>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</si>
  <si>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</si>
  <si>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</si>
  <si>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</si>
  <si>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</si>
  <si>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</si>
  <si>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</si>
  <si>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</si>
  <si>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</si>
  <si>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</si>
  <si>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</si>
  <si>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</si>
  <si>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</si>
  <si>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</si>
  <si>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</si>
  <si>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</si>
  <si>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</si>
  <si>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</si>
  <si>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</si>
  <si>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</si>
  <si>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</si>
  <si>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</si>
  <si>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</si>
  <si>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</si>
  <si>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</si>
  <si>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</si>
  <si>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</si>
  <si>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</si>
  <si>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</si>
  <si>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</si>
  <si>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</si>
  <si>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</si>
  <si>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</si>
  <si>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</si>
  <si>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</si>
  <si>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</si>
  <si>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</si>
  <si>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</si>
  <si>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</si>
  <si>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</si>
  <si>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</si>
  <si>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</si>
  <si>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</si>
  <si>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</si>
  <si>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</si>
  <si>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</si>
  <si>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</si>
  <si>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</si>
  <si>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</si>
  <si>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</si>
  <si>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</si>
  <si>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</si>
  <si>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</si>
  <si>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</si>
  <si>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</si>
  <si>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</si>
  <si>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</si>
  <si>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</si>
  <si>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</si>
  <si>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</si>
  <si>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</si>
  <si>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</si>
  <si>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</si>
  <si>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</si>
  <si>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</si>
  <si>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</si>
  <si>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</si>
  <si>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</si>
  <si>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</si>
  <si>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</si>
  <si>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</si>
  <si>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</si>
  <si>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</si>
  <si>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</si>
  <si>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</si>
  <si>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</si>
  <si>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</si>
  <si>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</si>
  <si>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</si>
  <si>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</si>
  <si>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</si>
  <si>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</si>
  <si>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</si>
  <si>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</si>
  <si>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</si>
  <si>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</si>
  <si>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</si>
  <si>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</si>
  <si>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</si>
  <si>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</si>
  <si>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</si>
  <si>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</si>
  <si>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</si>
  <si>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</si>
  <si>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</si>
  <si>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</si>
  <si>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</si>
  <si>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</si>
  <si>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</si>
  <si>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</si>
  <si>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</si>
  <si>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</si>
  <si>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</si>
  <si>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</si>
  <si>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</si>
  <si>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</si>
  <si>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</si>
  <si>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</si>
  <si>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</si>
  <si>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</si>
  <si>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</si>
  <si>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</si>
  <si>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</si>
  <si>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</si>
  <si>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</si>
  <si>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</si>
  <si>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</si>
  <si>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</si>
  <si>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</si>
  <si>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</si>
  <si>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</si>
  <si>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</si>
  <si>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</si>
  <si>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</si>
  <si>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</si>
  <si>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</si>
  <si>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</si>
  <si>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</si>
  <si>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</si>
  <si>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</si>
  <si>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</si>
  <si>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</si>
  <si>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</si>
  <si>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</si>
  <si>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</si>
  <si>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</si>
  <si>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</si>
  <si>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</si>
  <si>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</si>
  <si>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</si>
  <si>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</si>
  <si>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</si>
  <si>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</si>
  <si>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</si>
  <si>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</si>
  <si>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</si>
  <si>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</si>
  <si>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</si>
  <si>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</si>
  <si>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</si>
  <si>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</si>
  <si>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</si>
  <si>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</si>
  <si>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</si>
  <si>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</si>
  <si>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</si>
  <si>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</si>
  <si>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</si>
  <si>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</si>
  <si>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</si>
  <si>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</si>
  <si>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</si>
  <si>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</si>
  <si>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</si>
  <si>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</si>
  <si>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</si>
  <si>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</si>
  <si>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</si>
  <si>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</si>
  <si>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</si>
  <si>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</si>
  <si>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</si>
  <si>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</si>
  <si>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</si>
  <si>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</si>
  <si>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</si>
  <si>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</si>
  <si>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</si>
  <si>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</si>
  <si>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</si>
  <si>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</si>
  <si>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</si>
  <si>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</si>
  <si>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</si>
  <si>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</si>
  <si>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</si>
  <si>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</si>
  <si>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</si>
  <si>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</si>
  <si>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</si>
  <si>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</si>
  <si>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</si>
  <si>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</si>
  <si>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</si>
  <si>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</si>
  <si>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</si>
  <si>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</si>
  <si>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</si>
  <si>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</si>
  <si>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</si>
  <si>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</si>
  <si>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</si>
  <si>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</si>
  <si>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</si>
  <si>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</si>
  <si>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</si>
  <si>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</si>
  <si>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</si>
  <si>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</si>
  <si>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</si>
  <si>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</si>
  <si>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</si>
  <si>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</si>
  <si>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</si>
  <si>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</si>
  <si>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</si>
  <si>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</si>
  <si>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</si>
  <si>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</si>
  <si>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</si>
  <si>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</si>
  <si>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</si>
  <si>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</si>
  <si>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</si>
  <si>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</si>
  <si>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</si>
  <si>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</si>
  <si>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</si>
  <si>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</si>
  <si>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</si>
  <si>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</si>
  <si>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</si>
  <si>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</si>
  <si>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</si>
  <si>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</si>
  <si>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</si>
  <si>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</si>
  <si>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</si>
  <si>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</si>
  <si>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</si>
  <si>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</si>
  <si>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</si>
  <si>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</si>
  <si>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</si>
  <si>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</si>
  <si>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</si>
  <si>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</si>
  <si>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</si>
  <si>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</si>
  <si>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</si>
  <si>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</si>
  <si>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</si>
  <si>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</si>
  <si>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</si>
  <si>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</si>
  <si>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</si>
  <si>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</si>
  <si>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</si>
  <si>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</si>
  <si>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</si>
  <si>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</si>
  <si>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</si>
  <si>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</si>
  <si>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</si>
  <si>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</si>
  <si>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</si>
  <si>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</si>
  <si>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</si>
  <si>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</si>
  <si>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</si>
  <si>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</si>
  <si>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</si>
  <si>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</si>
  <si>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</si>
  <si>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</si>
  <si>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</si>
  <si>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</si>
  <si>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</si>
  <si>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</si>
  <si>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</si>
  <si>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</si>
  <si>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</si>
  <si>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</si>
  <si>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</si>
  <si>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</si>
  <si>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</si>
  <si>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</si>
  <si>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</si>
  <si>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</si>
  <si>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</si>
  <si>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</si>
  <si>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</si>
  <si>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</si>
  <si>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</si>
  <si>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</si>
  <si>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</si>
  <si>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</si>
  <si>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</si>
  <si>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</si>
  <si>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</si>
  <si>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</si>
  <si>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</si>
  <si>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</si>
  <si>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</si>
  <si>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</si>
  <si>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</si>
  <si>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</si>
  <si>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</si>
  <si>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</si>
  <si>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</si>
  <si>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</si>
  <si>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</si>
  <si>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</si>
  <si>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</si>
  <si>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</si>
  <si>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</si>
  <si>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</si>
  <si>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</si>
  <si>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</si>
  <si>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</si>
  <si>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</si>
  <si>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</si>
  <si>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</si>
  <si>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</si>
  <si>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</si>
  <si>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</si>
  <si>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</si>
  <si>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</si>
  <si>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</si>
  <si>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</si>
  <si>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</si>
  <si>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</si>
  <si>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</si>
  <si>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</si>
  <si>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</si>
  <si>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</si>
  <si>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</si>
  <si>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</si>
  <si>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</si>
  <si>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</si>
  <si>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</si>
  <si>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</si>
  <si>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</si>
  <si>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</si>
  <si>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</si>
  <si>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</si>
  <si>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</si>
  <si>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</si>
  <si>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</si>
  <si>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</si>
  <si>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</si>
  <si>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</si>
  <si>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</si>
  <si>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</si>
  <si>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</si>
  <si>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</si>
  <si>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</si>
  <si>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</si>
  <si>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</si>
  <si>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</si>
  <si>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</si>
  <si>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</si>
  <si>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</si>
  <si>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</si>
  <si>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</si>
  <si>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</si>
  <si>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</si>
  <si>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</si>
  <si>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</si>
  <si>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</si>
  <si>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</si>
  <si>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</si>
  <si>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</si>
  <si>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</si>
  <si>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</si>
  <si>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</si>
  <si>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</si>
  <si>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</si>
  <si>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</si>
  <si>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</si>
  <si>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</si>
  <si>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</si>
  <si>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</si>
  <si>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</si>
  <si>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</si>
  <si>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</si>
  <si>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</si>
  <si>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</si>
  <si>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</si>
  <si>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</si>
  <si>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</si>
  <si>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</si>
  <si>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</si>
  <si>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</si>
  <si>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</si>
  <si>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</si>
  <si>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</si>
  <si>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</si>
  <si>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</si>
  <si>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</si>
  <si>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</si>
  <si>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</si>
  <si>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</si>
  <si>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</si>
  <si>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</si>
  <si>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</si>
  <si>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</si>
  <si>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</si>
  <si>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</si>
  <si>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</si>
  <si>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</si>
  <si>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</si>
  <si>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</si>
  <si>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</si>
  <si>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</si>
  <si>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</si>
  <si>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</si>
  <si>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</si>
  <si>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</si>
  <si>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</si>
  <si>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</si>
  <si>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</si>
  <si>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</si>
  <si>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</si>
  <si>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</si>
  <si>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</si>
  <si>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</si>
  <si>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</si>
  <si>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</si>
  <si>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</si>
  <si>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</si>
  <si>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</si>
  <si>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</si>
  <si>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</si>
  <si>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</si>
  <si>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</si>
  <si>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</si>
  <si>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</si>
  <si>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</si>
  <si>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</si>
  <si>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</si>
  <si>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</si>
  <si>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</si>
  <si>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</si>
  <si>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</si>
  <si>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</si>
  <si>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</si>
  <si>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</si>
  <si>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</si>
  <si>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</si>
  <si>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</si>
  <si>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</si>
  <si>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</si>
  <si>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</si>
  <si>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</si>
  <si>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</si>
  <si>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</si>
  <si>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</si>
  <si>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</si>
  <si>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</si>
  <si>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</si>
  <si>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</si>
  <si>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</si>
  <si>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</si>
  <si>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</si>
  <si>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</si>
  <si>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</si>
  <si>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</si>
  <si>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</si>
  <si>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</si>
  <si>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</si>
  <si>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</si>
  <si>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</si>
  <si>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</si>
  <si>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</si>
  <si>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</si>
  <si>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</si>
  <si>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</si>
  <si>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</si>
  <si>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</si>
  <si>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</si>
  <si>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</si>
  <si>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</si>
  <si>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</si>
  <si>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</si>
  <si>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</si>
  <si>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</si>
  <si>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</si>
  <si>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</si>
  <si>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</si>
  <si>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</si>
  <si>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</si>
  <si>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</si>
  <si>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</si>
  <si>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</si>
  <si>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</si>
  <si>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</si>
  <si>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</si>
  <si>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</si>
  <si>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</si>
  <si>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</si>
  <si>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</si>
  <si>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</si>
  <si>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</si>
  <si>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</si>
  <si>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</si>
  <si>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</si>
  <si>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</si>
  <si>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</si>
  <si>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</si>
  <si>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</si>
  <si>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</si>
  <si>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</si>
  <si>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</si>
  <si>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</si>
  <si>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</si>
  <si>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</si>
  <si>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</si>
  <si>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</si>
  <si>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</si>
  <si>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</si>
  <si>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</si>
  <si>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</si>
  <si>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</si>
  <si>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</si>
  <si>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</si>
  <si>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</si>
  <si>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</si>
  <si>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</si>
  <si>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</si>
  <si>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</si>
  <si>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</si>
  <si>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</si>
  <si>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</si>
  <si>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</si>
  <si>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</si>
  <si>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</si>
  <si>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</si>
  <si>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</si>
  <si>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</si>
  <si>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</si>
  <si>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</si>
  <si>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</si>
  <si>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</si>
  <si>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</si>
  <si>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</si>
  <si>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</si>
  <si>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</si>
  <si>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</si>
  <si>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</si>
  <si>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</si>
  <si>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</si>
  <si>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</si>
  <si>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</si>
  <si>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</si>
  <si>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</si>
  <si>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</si>
  <si>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</si>
  <si>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</si>
  <si>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</si>
  <si>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</si>
  <si>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</si>
  <si>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</si>
  <si>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</si>
  <si>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</si>
  <si>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</si>
  <si>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</si>
  <si>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</si>
  <si>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</si>
  <si>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</si>
  <si>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</si>
  <si>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</si>
  <si>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</si>
  <si>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</si>
  <si>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</si>
  <si>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</si>
  <si>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</si>
  <si>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</si>
  <si>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</si>
  <si>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</si>
  <si>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</si>
  <si>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</si>
  <si>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</si>
  <si>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</si>
  <si>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</si>
  <si>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</si>
  <si>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</si>
  <si>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</si>
  <si>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</si>
  <si>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</si>
  <si>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</si>
  <si>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</si>
  <si>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</si>
  <si>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</si>
  <si>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</si>
  <si>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</si>
  <si>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</si>
  <si>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</si>
  <si>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</si>
  <si>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</si>
  <si>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</si>
  <si>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</si>
  <si>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</si>
  <si>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</si>
  <si>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</si>
  <si>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</si>
  <si>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</si>
  <si>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</si>
  <si>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</si>
  <si>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</si>
  <si>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</si>
  <si>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</si>
  <si>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</si>
  <si>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</si>
  <si>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</si>
  <si>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</si>
  <si>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</si>
  <si>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</si>
  <si>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</si>
  <si>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</si>
  <si>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</si>
  <si>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</si>
  <si>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</si>
  <si>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</si>
  <si>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</si>
  <si>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</si>
  <si>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</si>
  <si>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</si>
  <si>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</si>
  <si>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</si>
  <si>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</si>
  <si>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</si>
  <si>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</si>
  <si>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</si>
  <si>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</si>
  <si>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</si>
  <si>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</si>
  <si>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</si>
  <si>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</si>
  <si>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</si>
  <si>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</si>
  <si>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</si>
  <si>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</si>
  <si>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</si>
  <si>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</si>
  <si>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</si>
  <si>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</si>
  <si>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</si>
  <si>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</si>
  <si>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</si>
  <si>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</si>
  <si>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</si>
  <si>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</si>
  <si>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</si>
  <si>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</si>
  <si>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</si>
  <si>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</si>
  <si>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</si>
  <si>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</si>
  <si>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</si>
  <si>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</si>
  <si>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</si>
  <si>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</si>
  <si>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</si>
  <si>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</si>
  <si>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</si>
  <si>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</si>
  <si>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</si>
  <si>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</si>
  <si>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</si>
  <si>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</si>
  <si>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</si>
  <si>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</si>
  <si>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</si>
  <si>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</si>
  <si>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</si>
  <si>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</si>
  <si>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</si>
  <si>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</si>
  <si>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</si>
  <si>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</si>
  <si>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</si>
  <si>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</si>
  <si>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</si>
  <si>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</si>
  <si>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</si>
  <si>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</si>
  <si>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</si>
  <si>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</si>
  <si>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</si>
  <si>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</si>
  <si>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</si>
  <si>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</si>
  <si>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</si>
  <si>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</si>
  <si>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</si>
  <si>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</si>
  <si>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</si>
  <si>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</si>
  <si>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</si>
  <si>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</si>
  <si>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</si>
  <si>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</si>
  <si>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</si>
  <si>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</si>
  <si>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</si>
  <si>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</si>
  <si>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</si>
  <si>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</si>
  <si>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</si>
  <si>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</si>
  <si>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</si>
  <si>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</si>
  <si>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</si>
  <si>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</si>
  <si>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</si>
  <si>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</si>
  <si>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</si>
  <si>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</si>
  <si>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</si>
  <si>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</si>
  <si>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</si>
  <si>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</si>
  <si>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</si>
  <si>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</si>
  <si>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</si>
  <si>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</si>
  <si>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</si>
  <si>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</si>
  <si>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</si>
  <si>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</si>
  <si>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</si>
  <si>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</si>
  <si>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</si>
  <si>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</si>
  <si>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</si>
  <si>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</si>
  <si>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</si>
  <si>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</si>
  <si>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</si>
  <si>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</si>
  <si>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</si>
  <si>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</si>
  <si>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</si>
  <si>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</si>
  <si>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</si>
  <si>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</si>
  <si>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</si>
  <si>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</si>
  <si>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</si>
  <si>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</si>
  <si>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</si>
  <si>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</si>
  <si>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</si>
  <si>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</si>
  <si>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</si>
  <si>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</si>
  <si>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</si>
  <si>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</si>
  <si>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</si>
  <si>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</si>
  <si>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</si>
  <si>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</si>
  <si>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</si>
  <si>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</si>
  <si>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</si>
  <si>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</si>
  <si>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</si>
  <si>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</si>
  <si>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</si>
  <si>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</si>
  <si>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</si>
  <si>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</si>
  <si>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</si>
  <si>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</si>
  <si>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</si>
  <si>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</si>
  <si>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</si>
  <si>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</si>
  <si>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</si>
  <si>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</si>
  <si>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</si>
  <si>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</si>
  <si>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</si>
  <si>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</si>
  <si>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</si>
  <si>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</si>
  <si>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</si>
  <si>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</si>
  <si>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</si>
  <si>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</si>
  <si>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</si>
  <si>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</si>
  <si>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</si>
  <si>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</si>
  <si>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</si>
  <si>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</si>
  <si>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</si>
  <si>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</si>
  <si>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</si>
  <si>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</si>
  <si>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</si>
  <si>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</si>
  <si>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</si>
  <si>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</si>
  <si>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</si>
  <si>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</si>
  <si>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</si>
  <si>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</si>
  <si>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</si>
  <si>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</si>
  <si>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</si>
  <si>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</si>
  <si>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</si>
  <si>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</si>
  <si>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</si>
  <si>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</si>
  <si>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</si>
  <si>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</si>
  <si>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</si>
  <si>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</si>
  <si>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</si>
  <si>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</si>
  <si>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</si>
  <si>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</si>
  <si>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</si>
  <si>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</si>
  <si>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</si>
  <si>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</si>
  <si>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</si>
  <si>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</si>
  <si>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</si>
  <si>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</si>
  <si>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</si>
  <si>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</si>
  <si>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</si>
  <si>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</si>
  <si>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</si>
  <si>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</si>
  <si>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</si>
  <si>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</si>
  <si>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</si>
  <si>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</si>
  <si>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</si>
  <si>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</si>
  <si>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</si>
  <si>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</si>
  <si>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</si>
  <si>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</si>
  <si>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</si>
  <si>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</si>
  <si>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</si>
  <si>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</si>
  <si>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</si>
  <si>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</si>
  <si>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</si>
  <si>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</si>
  <si>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</si>
  <si>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</si>
  <si>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</si>
  <si>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</si>
  <si>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</si>
  <si>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</si>
  <si>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</si>
  <si>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</si>
  <si>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</si>
  <si>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</si>
  <si>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</si>
  <si>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</si>
  <si>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</si>
  <si>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</si>
  <si>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</si>
  <si>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</si>
  <si>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</si>
  <si>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</si>
  <si>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</si>
  <si>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</si>
  <si>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</si>
  <si>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</si>
  <si>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</si>
  <si>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</si>
  <si>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</si>
  <si>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</si>
  <si>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</si>
  <si>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</si>
  <si>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</si>
  <si>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</si>
  <si>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</si>
  <si>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</si>
  <si>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</si>
  <si>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</si>
  <si>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</si>
  <si>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</si>
  <si>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</si>
  <si>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</si>
  <si>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</si>
  <si>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</si>
  <si>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</si>
  <si>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</si>
  <si>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</si>
  <si>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</si>
  <si>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</si>
  <si>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</si>
  <si>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</si>
  <si>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</si>
  <si>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</si>
  <si>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</si>
  <si>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</si>
  <si>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</si>
  <si>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</si>
  <si>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</si>
  <si>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</si>
  <si>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</si>
  <si>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</si>
  <si>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</si>
  <si>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</si>
  <si>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</si>
  <si>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</si>
  <si>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</si>
  <si>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</si>
  <si>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</si>
  <si>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</si>
  <si>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</si>
  <si>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</si>
  <si>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</si>
  <si>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</si>
  <si>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</si>
  <si>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</si>
  <si>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</si>
  <si>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</si>
  <si>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</si>
  <si>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</si>
  <si>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</si>
  <si>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</si>
  <si>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</si>
  <si>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</si>
  <si>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</si>
  <si>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</si>
  <si>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</si>
  <si>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</si>
  <si>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</si>
  <si>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</si>
  <si>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</si>
  <si>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</si>
  <si>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</si>
  <si>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</si>
  <si>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</si>
  <si>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</si>
  <si>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</si>
  <si>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</si>
  <si>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</si>
  <si>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</si>
  <si>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</si>
  <si>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</si>
  <si>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</si>
  <si>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</si>
  <si>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</si>
  <si>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</si>
  <si>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</si>
  <si>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</si>
  <si>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</si>
  <si>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</si>
  <si>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</si>
  <si>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</si>
  <si>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</si>
  <si>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</si>
  <si>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</si>
  <si>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</si>
  <si>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</si>
  <si>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</si>
  <si>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</si>
  <si>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</si>
  <si>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</si>
  <si>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</si>
  <si>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</si>
  <si>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</si>
  <si>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</si>
  <si>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</si>
  <si>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</si>
  <si>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</si>
  <si>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</si>
  <si>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</si>
  <si>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</si>
  <si>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</si>
  <si>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</si>
  <si>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</si>
  <si>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</si>
  <si>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</si>
  <si>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</si>
  <si>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</si>
  <si>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</si>
  <si>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</si>
  <si>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</si>
  <si>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</si>
  <si>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</si>
  <si>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</si>
  <si>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</si>
  <si>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</si>
  <si>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</si>
  <si>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</si>
  <si>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</si>
  <si>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</si>
  <si>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</si>
  <si>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</si>
  <si>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</si>
  <si>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</si>
  <si>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</si>
  <si>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</si>
  <si>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</si>
  <si>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</si>
  <si>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</si>
  <si>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</si>
  <si>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</si>
  <si>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</si>
  <si>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</si>
  <si>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</si>
  <si>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</si>
  <si>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</si>
  <si>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</si>
  <si>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</si>
  <si>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</si>
  <si>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</si>
  <si>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</si>
  <si>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</si>
  <si>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</si>
  <si>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</si>
  <si>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</si>
  <si>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</si>
  <si>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</si>
  <si>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</si>
  <si>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</si>
  <si>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</si>
  <si>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</si>
  <si>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</si>
  <si>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</si>
  <si>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</si>
  <si>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</si>
  <si>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</si>
  <si>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</si>
  <si>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</si>
  <si>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</si>
  <si>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</si>
  <si>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</si>
  <si>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</si>
  <si>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</si>
  <si>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</si>
  <si>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</si>
  <si>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</si>
  <si>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</si>
  <si>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</si>
  <si>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</si>
  <si>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</si>
  <si>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</si>
  <si>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</si>
  <si>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</si>
  <si>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</si>
  <si>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</si>
  <si>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</si>
  <si>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</si>
  <si>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</si>
  <si>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</si>
  <si>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</si>
  <si>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</si>
  <si>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</si>
  <si>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</si>
  <si>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</si>
  <si>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</si>
  <si>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</si>
  <si>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</si>
  <si>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</si>
  <si>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</si>
  <si>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</si>
  <si>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</si>
  <si>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</si>
  <si>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</si>
  <si>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</si>
  <si>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</si>
  <si>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</si>
  <si>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</si>
  <si>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</si>
  <si>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</si>
  <si>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</si>
  <si>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</si>
  <si>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</si>
  <si>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</si>
  <si>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</si>
  <si>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</si>
  <si>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</si>
  <si>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</si>
  <si>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</si>
  <si>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</si>
  <si>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</si>
  <si>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</si>
  <si>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</si>
  <si>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</si>
  <si>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</si>
  <si>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</si>
  <si>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</si>
  <si>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</si>
  <si>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</si>
  <si>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</si>
  <si>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</si>
  <si>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</si>
  <si>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</si>
  <si>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</si>
  <si>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</si>
  <si>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</si>
  <si>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</si>
  <si>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</si>
  <si>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</si>
  <si>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</si>
  <si>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</si>
  <si>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</si>
  <si>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</si>
  <si>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</si>
  <si>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</si>
  <si>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</si>
  <si>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</si>
  <si>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</si>
  <si>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</si>
  <si>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</si>
  <si>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</si>
  <si>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</si>
  <si>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</si>
  <si>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</si>
  <si>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</si>
  <si>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</si>
  <si>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</si>
  <si>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</si>
  <si>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</si>
  <si>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</si>
  <si>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</si>
  <si>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</si>
  <si>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</si>
  <si>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</si>
  <si>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</si>
  <si>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</si>
  <si>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</si>
  <si>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</si>
  <si>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</si>
  <si>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</si>
  <si>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</si>
  <si>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</si>
  <si>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</si>
  <si>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</si>
  <si>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</si>
  <si>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</si>
  <si>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</si>
  <si>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</si>
  <si>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</si>
  <si>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</si>
  <si>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</si>
  <si>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</si>
  <si>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</si>
  <si>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</si>
  <si>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</si>
  <si>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</si>
  <si>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</si>
  <si>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</si>
  <si>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</si>
  <si>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</si>
  <si>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</si>
  <si>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</si>
  <si>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</si>
  <si>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</si>
  <si>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</si>
  <si>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</si>
  <si>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</si>
  <si>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</si>
  <si>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</si>
  <si>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</si>
  <si>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</si>
  <si>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</si>
  <si>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</si>
  <si>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</si>
  <si>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</si>
  <si>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</si>
  <si>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</si>
  <si>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</si>
  <si>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</si>
  <si>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</si>
  <si>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</si>
  <si>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</si>
  <si>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</si>
  <si>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</si>
  <si>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</si>
  <si>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</si>
  <si>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</si>
  <si>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</si>
  <si>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</si>
  <si>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</si>
  <si>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</si>
  <si>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</si>
  <si>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</si>
  <si>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</si>
  <si>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</si>
  <si>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</si>
  <si>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</si>
  <si>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</si>
  <si>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</si>
  <si>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</si>
  <si>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</si>
  <si>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</si>
  <si>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</si>
  <si>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</si>
  <si>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</si>
  <si>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</si>
  <si>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</si>
  <si>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</si>
  <si>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</si>
  <si>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</si>
  <si>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</si>
  <si>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</si>
  <si>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</si>
  <si>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</si>
  <si>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</si>
  <si>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</si>
  <si>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</si>
  <si>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</si>
  <si>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</si>
  <si>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</si>
  <si>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</si>
  <si>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</si>
  <si>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</si>
  <si>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</si>
  <si>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</si>
  <si>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</si>
  <si>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</si>
  <si>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</si>
  <si>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</si>
  <si>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</si>
  <si>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</si>
  <si>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</si>
  <si>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</si>
  <si>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</si>
  <si>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</si>
  <si>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</si>
  <si>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</si>
  <si>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</si>
  <si>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</si>
  <si>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</si>
  <si>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</si>
  <si>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</si>
  <si>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</si>
  <si>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</si>
  <si>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</si>
  <si>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</si>
  <si>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</si>
  <si>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</si>
  <si>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</si>
  <si>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</si>
  <si>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</si>
  <si>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</si>
  <si>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</si>
  <si>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</si>
  <si>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</si>
  <si>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</si>
  <si>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</si>
  <si>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</si>
  <si>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</si>
  <si>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</si>
  <si>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</si>
  <si>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</si>
  <si>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</si>
  <si>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</si>
  <si>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</si>
  <si>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</si>
  <si>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</si>
  <si>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</si>
  <si>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</si>
  <si>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</si>
  <si>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</si>
  <si>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</si>
  <si>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</si>
  <si>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</si>
  <si>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</si>
  <si>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</si>
  <si>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</si>
  <si>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</si>
  <si>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</si>
  <si>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</si>
  <si>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</si>
  <si>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</si>
  <si>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</si>
  <si>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</si>
  <si>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</si>
  <si>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</si>
  <si>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</si>
  <si>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</si>
  <si>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</si>
  <si>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</si>
  <si>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</si>
  <si>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</si>
  <si>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</si>
  <si>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</si>
  <si>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</si>
  <si>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</si>
  <si>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</si>
  <si>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</si>
  <si>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</si>
  <si>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</si>
  <si>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</si>
  <si>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</si>
  <si>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</si>
  <si>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</si>
  <si>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</si>
  <si>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</si>
  <si>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</si>
  <si>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</si>
  <si>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</si>
  <si>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</si>
  <si>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</si>
  <si>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</si>
  <si>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</si>
  <si>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</si>
  <si>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</si>
  <si>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</si>
  <si>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</si>
  <si>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</si>
  <si>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</si>
  <si>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</si>
  <si>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</si>
  <si>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</si>
  <si>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</si>
  <si>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</si>
  <si>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</si>
  <si>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</si>
  <si>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</si>
  <si>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</si>
  <si>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</si>
  <si>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</si>
  <si>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</si>
  <si>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</si>
  <si>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</si>
  <si>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</si>
  <si>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</si>
  <si>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</si>
  <si>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</si>
  <si>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</si>
  <si>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</si>
  <si>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</si>
  <si>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</si>
  <si>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</si>
  <si>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</si>
  <si>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</si>
  <si>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</si>
  <si>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</si>
  <si>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</si>
  <si>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</si>
  <si>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</si>
  <si>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</si>
  <si>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</si>
  <si>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</si>
  <si>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</si>
  <si>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</si>
  <si>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</si>
  <si>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</si>
  <si>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</si>
  <si>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</si>
  <si>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</si>
  <si>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</si>
  <si>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</si>
  <si>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</si>
  <si>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</si>
  <si>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</si>
  <si>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</si>
  <si>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</si>
  <si>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</si>
  <si>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</si>
  <si>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</si>
  <si>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</si>
  <si>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</si>
  <si>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</si>
  <si>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</si>
  <si>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</si>
  <si>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</si>
  <si>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</si>
  <si>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</si>
  <si>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</si>
  <si>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</si>
  <si>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</si>
  <si>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</si>
  <si>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</si>
  <si>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</si>
  <si>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</si>
  <si>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</si>
  <si>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</si>
  <si>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</si>
  <si>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</si>
  <si>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</si>
  <si>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</si>
  <si>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</si>
  <si>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</si>
  <si>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</si>
  <si>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</si>
  <si>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</si>
  <si>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</si>
  <si>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</si>
  <si>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</si>
  <si>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</si>
  <si>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</si>
  <si>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</si>
  <si>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</si>
  <si>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</si>
  <si>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</si>
  <si>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</si>
  <si>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</si>
  <si>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</si>
  <si>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</si>
  <si>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</si>
  <si>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</si>
  <si>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</si>
  <si>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</si>
  <si>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</si>
  <si>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</si>
  <si>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</si>
  <si>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</si>
  <si>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</si>
  <si>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</si>
  <si>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</si>
  <si>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</si>
  <si>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</si>
  <si>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</si>
  <si>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</si>
  <si>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</si>
  <si>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</si>
  <si>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</si>
  <si>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</si>
  <si>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</si>
  <si>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</si>
  <si>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</si>
  <si>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</si>
  <si>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</si>
  <si>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</si>
  <si>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</si>
  <si>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</si>
  <si>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</si>
  <si>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</si>
  <si>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</si>
  <si>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</si>
  <si>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</si>
  <si>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</si>
  <si>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</si>
  <si>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</si>
  <si>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</si>
  <si>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</si>
  <si>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</si>
  <si>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</si>
  <si>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</si>
  <si>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</si>
  <si>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</si>
  <si>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</si>
  <si>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</si>
  <si>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</si>
  <si>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</si>
  <si>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</si>
  <si>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</si>
  <si>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</si>
  <si>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</si>
  <si>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</si>
  <si>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</si>
  <si>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</si>
  <si>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</si>
  <si>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</si>
  <si>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</si>
  <si>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</si>
  <si>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</si>
  <si>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</si>
  <si>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</si>
  <si>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</si>
  <si>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</si>
  <si>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</si>
  <si>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</si>
  <si>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</si>
  <si>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</si>
  <si>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</si>
  <si>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</si>
  <si>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</si>
  <si>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</si>
  <si>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</si>
  <si>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</si>
  <si>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</si>
  <si>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</si>
  <si>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</si>
  <si>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</si>
  <si>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</si>
  <si>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</si>
  <si>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</si>
  <si>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</si>
  <si>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</si>
  <si>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</si>
  <si>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</si>
  <si>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</si>
  <si>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</si>
  <si>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</si>
  <si>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</si>
  <si>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</si>
  <si>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</si>
  <si>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</si>
  <si>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</si>
  <si>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</si>
  <si>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</si>
  <si>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</si>
  <si>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</si>
  <si>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</si>
  <si>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</si>
  <si>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</si>
  <si>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</si>
  <si>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</si>
  <si>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</si>
  <si>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</si>
  <si>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</si>
  <si>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</si>
  <si>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</si>
  <si>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</si>
  <si>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</si>
  <si>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</si>
  <si>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</si>
  <si>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</si>
  <si>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</si>
  <si>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</si>
  <si>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</si>
  <si>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</si>
  <si>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</si>
  <si>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</si>
  <si>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</si>
  <si>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</si>
  <si>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</si>
  <si>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</si>
  <si>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</si>
  <si>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</si>
  <si>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</si>
  <si>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</si>
  <si>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</si>
  <si>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</si>
  <si>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</si>
  <si>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</si>
  <si>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</si>
  <si>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</si>
  <si>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</si>
  <si>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</si>
  <si>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</si>
  <si>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</si>
  <si>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</si>
  <si>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</si>
  <si>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</si>
  <si>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</si>
  <si>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</si>
  <si>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</si>
  <si>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</si>
  <si>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</si>
  <si>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</si>
  <si>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</si>
  <si>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</si>
  <si>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</si>
  <si>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</si>
  <si>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</si>
  <si>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</si>
  <si>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</si>
  <si>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</si>
  <si>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</si>
  <si>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</si>
  <si>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</si>
  <si>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</si>
  <si>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</si>
  <si>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</si>
  <si>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</si>
  <si>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</si>
  <si>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</si>
  <si>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</si>
  <si>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</si>
  <si>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</si>
  <si>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</si>
  <si>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</si>
  <si>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</si>
  <si>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</si>
  <si>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</si>
  <si>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</si>
  <si>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</si>
  <si>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</si>
  <si>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</si>
  <si>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</si>
  <si>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</si>
  <si>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</si>
  <si>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</si>
  <si>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</si>
  <si>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</si>
  <si>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</si>
  <si>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</si>
  <si>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</si>
  <si>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</si>
  <si>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</si>
  <si>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</si>
  <si>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</si>
  <si>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</si>
  <si>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</si>
  <si>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</si>
  <si>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</si>
  <si>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</si>
  <si>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</si>
  <si>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</si>
  <si>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</si>
  <si>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</si>
  <si>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</si>
  <si>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</si>
  <si>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</si>
  <si>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</si>
  <si>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</si>
  <si>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</si>
  <si>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</si>
  <si>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</si>
  <si>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</si>
  <si>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</si>
  <si>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</si>
  <si>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</si>
  <si>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</si>
  <si>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</si>
  <si>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</si>
  <si>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</si>
  <si>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</si>
  <si>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</si>
  <si>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</si>
  <si>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</si>
  <si>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</si>
  <si>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</si>
  <si>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</si>
  <si>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</si>
  <si>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</si>
  <si>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</si>
  <si>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</si>
  <si>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</si>
  <si>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</si>
  <si>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</si>
  <si>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</si>
  <si>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</si>
  <si>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</si>
  <si>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</si>
  <si>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</si>
  <si>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</si>
  <si>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</si>
  <si>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</si>
  <si>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</si>
  <si>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</si>
  <si>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</si>
  <si>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</si>
  <si>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</si>
  <si>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</si>
  <si>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</si>
  <si>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</si>
  <si>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</si>
  <si>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</si>
  <si>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</si>
  <si>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</si>
  <si>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</si>
  <si>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</si>
  <si>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</si>
  <si>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</si>
  <si>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</si>
  <si>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</si>
  <si>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</si>
  <si>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</si>
  <si>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</si>
  <si>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</si>
  <si>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</si>
  <si>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</si>
  <si>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</si>
  <si>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</si>
  <si>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</si>
  <si>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</si>
  <si>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</si>
  <si>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</si>
  <si>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</si>
  <si>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</si>
  <si>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</si>
  <si>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</si>
  <si>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</si>
  <si>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</si>
  <si>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</si>
  <si>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</si>
  <si>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</si>
  <si>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</si>
  <si>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</si>
  <si>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</si>
  <si>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</si>
  <si>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</si>
  <si>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</si>
  <si>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</si>
  <si>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</si>
  <si>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</si>
  <si>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</si>
  <si>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</si>
  <si>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</si>
  <si>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</si>
  <si>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</si>
  <si>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</si>
  <si>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</si>
  <si>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</si>
  <si>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</si>
  <si>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</si>
  <si>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</si>
  <si>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</si>
  <si>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</si>
  <si>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</si>
  <si>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</si>
  <si>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</si>
  <si>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</si>
  <si>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</si>
  <si>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</si>
  <si>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</si>
  <si>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</si>
  <si>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</si>
  <si>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</si>
  <si>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</si>
  <si>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</si>
  <si>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</si>
  <si>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</si>
  <si>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</si>
  <si>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</si>
  <si>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</si>
  <si>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</si>
  <si>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</si>
  <si>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</si>
  <si>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</si>
  <si>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</si>
  <si>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</si>
  <si>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</si>
  <si>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</si>
  <si>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</si>
  <si>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</si>
  <si>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</si>
  <si>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</si>
  <si>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</si>
  <si>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</si>
  <si>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</si>
  <si>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</si>
  <si>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</si>
  <si>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</si>
  <si>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</si>
  <si>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</si>
  <si>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</si>
  <si>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</si>
  <si>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</si>
  <si>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</si>
  <si>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</si>
  <si>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</si>
  <si>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</si>
  <si>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</si>
  <si>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</si>
  <si>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</si>
  <si>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</si>
  <si>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</si>
  <si>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</si>
  <si>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</si>
  <si>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</si>
  <si>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</si>
  <si>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</si>
  <si>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</si>
  <si>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</si>
  <si>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</si>
  <si>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</si>
  <si>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</si>
  <si>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</si>
  <si>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</si>
  <si>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</si>
  <si>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</si>
  <si>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</si>
  <si>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</si>
  <si>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</si>
  <si>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</si>
  <si>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</si>
  <si>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</si>
  <si>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</si>
  <si>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</si>
  <si>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</si>
  <si>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</si>
  <si>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</si>
  <si>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</si>
  <si>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</si>
  <si>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</si>
  <si>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</si>
  <si>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</si>
  <si>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</si>
  <si>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</si>
  <si>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</si>
  <si>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</si>
  <si>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</si>
  <si>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</si>
  <si>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</si>
  <si>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</si>
  <si>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</si>
  <si>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</si>
  <si>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</si>
  <si>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</si>
  <si>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</si>
  <si>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</si>
  <si>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</si>
  <si>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</si>
  <si>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</si>
  <si>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</si>
  <si>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</si>
  <si>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</si>
  <si>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</si>
  <si>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</si>
  <si>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</si>
  <si>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</si>
  <si>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</si>
  <si>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</si>
  <si>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</si>
  <si>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</si>
  <si>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</si>
  <si>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</si>
  <si>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</si>
  <si>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</si>
  <si>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</si>
  <si>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</si>
  <si>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</si>
  <si>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</si>
  <si>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</si>
  <si>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</si>
  <si>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</si>
  <si>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</si>
  <si>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</si>
  <si>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</si>
  <si>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</si>
  <si>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</si>
  <si>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</si>
  <si>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</si>
  <si>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</si>
  <si>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</si>
  <si>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</si>
  <si>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</si>
  <si>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</si>
  <si>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</si>
  <si>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</si>
  <si>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</si>
  <si>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</si>
  <si>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</si>
  <si>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</si>
  <si>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</si>
  <si>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</si>
  <si>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</si>
  <si>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</si>
  <si>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</si>
  <si>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</si>
  <si>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</si>
  <si>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</si>
  <si>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</si>
  <si>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</si>
  <si>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</si>
  <si>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</si>
  <si>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</si>
  <si>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</si>
  <si>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</si>
  <si>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</si>
  <si>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</si>
  <si>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</si>
  <si>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</si>
  <si>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</si>
  <si>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</si>
  <si>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</si>
  <si>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</si>
  <si>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</si>
  <si>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</si>
  <si>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</si>
  <si>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</si>
  <si>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</si>
  <si>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</si>
  <si>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</si>
  <si>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</si>
  <si>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</si>
  <si>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</si>
  <si>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</si>
  <si>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</si>
  <si>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</si>
  <si>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</si>
  <si>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</si>
  <si>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</si>
  <si>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</si>
  <si>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</si>
  <si>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</si>
  <si>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</si>
  <si>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</si>
  <si>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</si>
  <si>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</si>
  <si>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</si>
  <si>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</si>
  <si>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</si>
  <si>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</si>
  <si>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</si>
  <si>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</si>
  <si>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</si>
  <si>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</si>
  <si>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</si>
  <si>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</si>
  <si>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</si>
  <si>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</si>
  <si>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</si>
  <si>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</si>
  <si>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</si>
  <si>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</si>
  <si>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</si>
  <si>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</si>
  <si>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</si>
  <si>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</si>
  <si>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</si>
  <si>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</si>
  <si>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</si>
  <si>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</si>
  <si>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</si>
  <si>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</si>
  <si>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</si>
  <si>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</si>
  <si>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</si>
  <si>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</si>
  <si>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</si>
  <si>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</si>
  <si>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</si>
  <si>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</si>
  <si>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</si>
  <si>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</si>
  <si>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</si>
  <si>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</si>
  <si>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</si>
  <si>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</si>
  <si>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</si>
  <si>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</si>
  <si>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</si>
  <si>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</si>
  <si>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</si>
  <si>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</si>
  <si>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</si>
  <si>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</si>
  <si>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</si>
  <si>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</si>
  <si>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</si>
  <si>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</si>
  <si>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</si>
  <si>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</si>
  <si>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</si>
  <si>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</si>
  <si>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</si>
  <si>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</si>
  <si>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</si>
  <si>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</si>
  <si>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</si>
  <si>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</si>
  <si>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</si>
  <si>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</si>
  <si>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</si>
  <si>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</si>
  <si>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</si>
  <si>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</si>
  <si>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</si>
  <si>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</si>
  <si>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</si>
  <si>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</si>
  <si>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</si>
  <si>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</si>
  <si>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</si>
  <si>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</si>
  <si>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</si>
  <si>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</si>
  <si>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</si>
  <si>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</si>
  <si>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</si>
  <si>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</si>
  <si>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</si>
  <si>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</si>
  <si>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</si>
  <si>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</si>
  <si>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</si>
  <si>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</si>
  <si>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</si>
  <si>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</si>
  <si>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</si>
  <si>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</si>
  <si>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</si>
  <si>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</si>
  <si>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</si>
  <si>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</si>
  <si>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</si>
  <si>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</si>
  <si>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</si>
  <si>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</si>
  <si>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</si>
  <si>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</si>
  <si>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</si>
  <si>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</si>
  <si>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</si>
  <si>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</si>
  <si>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</si>
  <si>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</si>
  <si>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</si>
  <si>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</si>
  <si>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</si>
  <si>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</si>
  <si>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</si>
  <si>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</si>
  <si>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</si>
  <si>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</si>
  <si>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</si>
  <si>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</si>
  <si>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</si>
  <si>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</si>
  <si>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</si>
  <si>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</si>
  <si>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</si>
  <si>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</si>
  <si>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</si>
  <si>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</si>
  <si>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</si>
  <si>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</si>
  <si>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</si>
  <si>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</si>
  <si>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</si>
  <si>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</si>
  <si>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</si>
  <si>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</si>
  <si>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</si>
  <si>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</si>
  <si>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</si>
  <si>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</si>
  <si>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</si>
  <si>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</si>
  <si>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</si>
  <si>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</si>
  <si>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</si>
  <si>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</si>
  <si>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</si>
  <si>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</si>
  <si>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</si>
  <si>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</si>
  <si>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</si>
  <si>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</si>
  <si>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</si>
  <si>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</si>
  <si>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</si>
  <si>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</si>
  <si>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</si>
  <si>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</si>
  <si>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</si>
  <si>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</si>
  <si>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</si>
  <si>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</si>
  <si>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</si>
  <si>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</si>
  <si>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</si>
  <si>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</si>
  <si>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</si>
  <si>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</si>
  <si>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</si>
  <si>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</si>
  <si>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</si>
  <si>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</si>
  <si>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</si>
  <si>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</si>
  <si>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</si>
  <si>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</si>
  <si>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</si>
  <si>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</si>
  <si>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</si>
  <si>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</si>
  <si>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</si>
  <si>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</si>
  <si>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</si>
  <si>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</si>
  <si>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</si>
  <si>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</si>
  <si>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</si>
  <si>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</si>
  <si>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</si>
  <si>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</si>
  <si>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</si>
  <si>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</si>
  <si>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</si>
  <si>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</si>
  <si>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</si>
  <si>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</si>
  <si>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</si>
  <si>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</si>
  <si>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</si>
  <si>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</si>
  <si>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</si>
  <si>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</si>
  <si>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</si>
  <si>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</si>
  <si>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</si>
  <si>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</si>
  <si>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</si>
  <si>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</si>
  <si>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</si>
  <si>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</si>
  <si>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</si>
  <si>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</si>
  <si>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</si>
  <si>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</si>
  <si>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</si>
  <si>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</si>
  <si>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</si>
  <si>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</si>
  <si>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</si>
  <si>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</si>
  <si>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</si>
  <si>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</si>
  <si>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</si>
  <si>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</si>
  <si>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</si>
  <si>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</si>
  <si>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</si>
  <si>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</si>
  <si>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</si>
  <si>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</si>
  <si>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</si>
  <si>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</si>
  <si>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</si>
  <si>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</si>
  <si>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</si>
  <si>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</si>
  <si>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</si>
  <si>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</si>
  <si>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</si>
  <si>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</si>
  <si>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</si>
  <si>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</si>
  <si>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</si>
  <si>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</si>
  <si>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</si>
  <si>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</si>
  <si>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</si>
  <si>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</si>
  <si>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</si>
  <si>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</si>
  <si>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</si>
  <si>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</si>
  <si>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</si>
  <si>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</si>
  <si>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</si>
  <si>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</si>
  <si>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</si>
  <si>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</si>
  <si>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</si>
  <si>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</si>
  <si>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</si>
  <si>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</si>
  <si>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</si>
  <si>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</si>
  <si>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</si>
  <si>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</si>
  <si>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</si>
  <si>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</si>
  <si>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</si>
  <si>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</si>
  <si>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</si>
  <si>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</si>
  <si>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</si>
  <si>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</si>
  <si>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</si>
  <si>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</si>
  <si>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</si>
  <si>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</si>
  <si>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</si>
  <si>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</si>
  <si>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</si>
  <si>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</si>
  <si>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</si>
  <si>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</si>
  <si>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</si>
  <si>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</si>
  <si>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</si>
  <si>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</si>
  <si>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</si>
  <si>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</si>
  <si>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</si>
  <si>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</si>
  <si>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</si>
  <si>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</si>
  <si>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</si>
  <si>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</si>
  <si>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</si>
  <si>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</si>
  <si>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</si>
  <si>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</si>
  <si>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</si>
  <si>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</si>
  <si>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</si>
  <si>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</si>
  <si>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</si>
  <si>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</si>
  <si>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</si>
  <si>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</si>
  <si>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</si>
  <si>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</si>
  <si>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</si>
  <si>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</si>
  <si>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</si>
  <si>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</si>
  <si>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</si>
  <si>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</si>
  <si>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</si>
  <si>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</si>
  <si>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</si>
  <si>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</si>
  <si>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</si>
  <si>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</si>
  <si>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</si>
  <si>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</si>
  <si>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</si>
  <si>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</si>
  <si>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</si>
  <si>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</si>
  <si>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</si>
  <si>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</si>
  <si>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</si>
  <si>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</si>
  <si>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</si>
  <si>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</si>
  <si>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</si>
  <si>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</si>
  <si>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</si>
  <si>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</si>
  <si>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</si>
  <si>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</si>
  <si>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</si>
  <si>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</si>
  <si>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</si>
  <si>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</si>
  <si>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</si>
  <si>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</si>
  <si>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</si>
  <si>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</si>
  <si>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</si>
  <si>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</si>
  <si>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</si>
  <si>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</si>
  <si>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</si>
  <si>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</si>
  <si>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</si>
  <si>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</si>
  <si>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</si>
  <si>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</si>
  <si>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</si>
  <si>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</si>
  <si>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</si>
  <si>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</si>
  <si>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</si>
  <si>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</si>
  <si>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</si>
  <si>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</si>
  <si>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</si>
  <si>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</si>
  <si>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</si>
  <si>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</si>
  <si>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</si>
  <si>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</si>
  <si>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</si>
  <si>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</si>
  <si>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</si>
  <si>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</si>
  <si>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</si>
  <si>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</si>
  <si>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</si>
  <si>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</si>
  <si>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</si>
  <si>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</si>
  <si>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</si>
  <si>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</si>
  <si>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</si>
  <si>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</si>
  <si>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</si>
  <si>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</si>
  <si>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</si>
  <si>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</si>
  <si>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</si>
  <si>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</si>
  <si>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</si>
  <si>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</si>
  <si>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</si>
  <si>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</si>
  <si>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</si>
  <si>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</si>
  <si>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</si>
  <si>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</si>
  <si>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</si>
  <si>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</si>
  <si>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</si>
  <si>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</si>
  <si>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</si>
  <si>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</si>
  <si>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</si>
  <si>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</si>
  <si>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</si>
  <si>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</si>
  <si>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</si>
  <si>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</si>
  <si>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</si>
  <si>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</si>
  <si>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</si>
  <si>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</si>
  <si>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</si>
  <si>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</si>
  <si>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</si>
  <si>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</si>
  <si>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</si>
  <si>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</si>
  <si>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</si>
  <si>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</si>
  <si>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</si>
  <si>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</si>
  <si>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</si>
  <si>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</si>
  <si>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</si>
  <si>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</si>
  <si>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</si>
  <si>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</si>
  <si>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</si>
  <si>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</si>
  <si>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</si>
  <si>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</si>
  <si>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</si>
  <si>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</si>
  <si>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</si>
  <si>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</si>
  <si>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</si>
  <si>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</si>
  <si>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</si>
  <si>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</si>
  <si>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</si>
  <si>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</si>
  <si>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</si>
  <si>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</si>
  <si>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</si>
  <si>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</si>
  <si>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</si>
  <si>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</si>
  <si>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</si>
  <si>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</si>
  <si>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</si>
  <si>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</si>
  <si>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</si>
  <si>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</si>
  <si>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</si>
  <si>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</si>
  <si>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</si>
  <si>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</si>
  <si>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</si>
  <si>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</si>
  <si>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</si>
  <si>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</si>
  <si>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</si>
  <si>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</si>
  <si>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</si>
  <si>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</si>
  <si>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</si>
  <si>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</si>
  <si>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</si>
  <si>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</si>
  <si>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</si>
  <si>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</si>
  <si>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</si>
  <si>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</si>
  <si>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</si>
  <si>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</si>
  <si>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</si>
  <si>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</si>
  <si>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</si>
  <si>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</si>
  <si>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</si>
  <si>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</si>
  <si>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</si>
  <si>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</si>
  <si>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</si>
  <si>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</si>
  <si>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</si>
  <si>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</si>
  <si>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</si>
  <si>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</si>
  <si>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</si>
  <si>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</si>
  <si>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</si>
  <si>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</si>
  <si>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</si>
  <si>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</si>
  <si>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</si>
  <si>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</si>
  <si>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</si>
  <si>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</si>
  <si>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</si>
  <si>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</si>
  <si>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</si>
  <si>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</si>
  <si>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</si>
  <si>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</si>
  <si>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</si>
  <si>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</si>
  <si>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</si>
  <si>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</si>
  <si>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</si>
  <si>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</si>
  <si>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</si>
  <si>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</si>
  <si>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</si>
  <si>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</si>
  <si>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</si>
  <si>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</si>
  <si>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</si>
  <si>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</si>
  <si>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</si>
  <si>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</si>
  <si>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</si>
  <si>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</si>
  <si>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</si>
  <si>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</si>
  <si>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</si>
  <si>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</si>
  <si>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</si>
  <si>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</si>
  <si>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</si>
  <si>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</si>
  <si>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</si>
  <si>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</si>
  <si>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</si>
  <si>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</si>
  <si>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</si>
  <si>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</si>
  <si>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</si>
  <si>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</si>
  <si>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</si>
  <si>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</si>
  <si>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</si>
  <si>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</si>
  <si>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</si>
  <si>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</si>
  <si>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</si>
  <si>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</si>
  <si>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</si>
  <si>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</si>
  <si>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</si>
  <si>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</si>
  <si>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</si>
  <si>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</si>
  <si>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</si>
  <si>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</si>
  <si>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</si>
  <si>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</si>
  <si>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</si>
  <si>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</si>
  <si>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</si>
  <si>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</si>
  <si>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</si>
  <si>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</si>
  <si>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</si>
  <si>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</si>
  <si>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</si>
  <si>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</si>
  <si>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</si>
  <si>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</si>
  <si>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</si>
  <si>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</si>
  <si>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</si>
  <si>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</si>
  <si>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</si>
  <si>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</si>
  <si>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</si>
  <si>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</si>
  <si>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</si>
  <si>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</si>
  <si>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</si>
  <si>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</si>
  <si>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</si>
  <si>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</si>
  <si>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</si>
  <si>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</si>
  <si>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</si>
  <si>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</si>
  <si>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</si>
  <si>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</si>
  <si>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</si>
  <si>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</si>
  <si>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</si>
  <si>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</si>
  <si>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</si>
  <si>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</si>
  <si>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</si>
  <si>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</si>
  <si>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</si>
  <si>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</si>
  <si>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</si>
  <si>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</si>
  <si>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</si>
  <si>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</si>
  <si>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</si>
  <si>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</si>
  <si>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</si>
  <si>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</si>
  <si>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</si>
  <si>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</si>
  <si>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</si>
  <si>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</si>
  <si>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</si>
  <si>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</si>
  <si>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</si>
  <si>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</si>
  <si>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</si>
  <si>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</si>
  <si>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</si>
  <si>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</si>
  <si>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</si>
  <si>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</si>
  <si>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</si>
  <si>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</si>
  <si>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</si>
  <si>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</si>
  <si>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</si>
  <si>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</si>
  <si>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</si>
  <si>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</si>
  <si>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</si>
  <si>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</si>
  <si>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</si>
  <si>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</si>
  <si>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</si>
  <si>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</si>
  <si>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</si>
  <si>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</si>
  <si>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</si>
  <si>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</si>
  <si>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</si>
  <si>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</si>
  <si>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</si>
  <si>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</si>
  <si>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</si>
  <si>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</si>
  <si>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</si>
  <si>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</si>
  <si>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</si>
  <si>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</si>
  <si>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</si>
  <si>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</si>
  <si>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</si>
  <si>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</si>
  <si>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</si>
  <si>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</si>
  <si>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</si>
  <si>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</si>
  <si>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</si>
  <si>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</si>
  <si>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</si>
  <si>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</si>
  <si>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</si>
  <si>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</si>
  <si>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</si>
  <si>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</si>
  <si>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</si>
  <si>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</si>
  <si>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</si>
  <si>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</si>
  <si>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</si>
  <si>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</si>
  <si>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</si>
  <si>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</si>
  <si>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</si>
  <si>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</si>
  <si>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</si>
  <si>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</si>
  <si>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</si>
  <si>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</si>
  <si>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</si>
  <si>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</si>
  <si>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</si>
  <si>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</si>
  <si>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</si>
  <si>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</si>
  <si>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</si>
  <si>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</si>
  <si>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</si>
  <si>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</si>
  <si>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</si>
  <si>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</si>
  <si>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</si>
  <si>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</si>
  <si>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</si>
  <si>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</si>
  <si>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</si>
  <si>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</si>
  <si>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</si>
  <si>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</si>
  <si>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</si>
  <si>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</si>
  <si>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</si>
  <si>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</si>
  <si>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</si>
  <si>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</si>
  <si>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</si>
  <si>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</si>
  <si>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</si>
  <si>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</si>
  <si>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</si>
  <si>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</si>
  <si>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</si>
  <si>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</si>
  <si>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</si>
  <si>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</si>
  <si>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</si>
  <si>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</si>
  <si>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</si>
  <si>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</si>
  <si>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</si>
  <si>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</si>
  <si>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</si>
  <si>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</si>
  <si>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</si>
  <si>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</si>
  <si>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</si>
  <si>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</si>
  <si>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</si>
  <si>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</si>
  <si>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</si>
  <si>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</si>
  <si>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</si>
  <si>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</si>
  <si>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</si>
  <si>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</si>
  <si>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</si>
  <si>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</si>
  <si>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</si>
  <si>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</si>
  <si>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</si>
  <si>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</si>
  <si>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</si>
  <si>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</si>
  <si>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</si>
  <si>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</si>
  <si>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</si>
  <si>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</si>
  <si>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</si>
  <si>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</si>
  <si>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</si>
  <si>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</si>
  <si>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</si>
  <si>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</si>
  <si>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</si>
  <si>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</si>
  <si>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</si>
  <si>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</si>
  <si>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</si>
  <si>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</si>
  <si>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</si>
  <si>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</si>
  <si>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</si>
  <si>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</si>
  <si>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</si>
  <si>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</si>
  <si>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</si>
  <si>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</si>
  <si>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</si>
  <si>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</si>
  <si>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</si>
  <si>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</si>
  <si>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</si>
  <si>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</si>
  <si>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</si>
  <si>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</si>
  <si>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</si>
  <si>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</si>
  <si>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</si>
  <si>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</si>
  <si>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</si>
  <si>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</si>
  <si>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</si>
  <si>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</si>
  <si>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</si>
  <si>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</si>
  <si>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</si>
  <si>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</si>
  <si>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</si>
  <si>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</si>
  <si>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</si>
  <si>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</si>
  <si>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</si>
  <si>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</si>
  <si>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</si>
  <si>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</si>
  <si>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</si>
  <si>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</si>
  <si>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</si>
  <si>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</si>
  <si>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</si>
  <si>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</si>
  <si>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</si>
  <si>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</si>
  <si>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</si>
  <si>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</si>
  <si>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</si>
  <si>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</si>
  <si>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</si>
  <si>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</si>
  <si>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</si>
  <si>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</si>
  <si>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</si>
  <si>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</si>
  <si>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</si>
  <si>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</si>
  <si>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</si>
  <si>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</si>
  <si>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</si>
  <si>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</si>
  <si>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</si>
  <si>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</si>
  <si>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</si>
  <si>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</si>
  <si>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</si>
  <si>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</si>
  <si>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</si>
  <si>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</si>
  <si>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</si>
  <si>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</si>
  <si>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</si>
  <si>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</si>
  <si>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</si>
  <si>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</si>
  <si>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</si>
  <si>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</si>
  <si>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</si>
  <si>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</si>
  <si>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</si>
  <si>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</si>
  <si>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</si>
  <si>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</si>
  <si>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</si>
  <si>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</si>
  <si>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</si>
  <si>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</si>
  <si>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</si>
  <si>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</si>
  <si>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</si>
  <si>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</si>
  <si>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</si>
  <si>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</si>
  <si>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</si>
  <si>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</si>
  <si>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</si>
  <si>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</si>
  <si>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</si>
  <si>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</si>
  <si>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</si>
  <si>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</si>
  <si>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</si>
  <si>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</si>
  <si>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</si>
  <si>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</si>
  <si>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</si>
  <si>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</si>
  <si>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</si>
  <si>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</si>
  <si>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</si>
  <si>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</si>
  <si>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</si>
  <si>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</si>
  <si>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</si>
  <si>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</si>
  <si>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</si>
  <si>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</si>
  <si>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</si>
  <si>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</si>
  <si>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</si>
  <si>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</si>
  <si>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</si>
  <si>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</si>
  <si>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</si>
  <si>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</si>
  <si>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</si>
  <si>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</si>
  <si>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</si>
  <si>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</si>
  <si>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</si>
  <si>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</si>
  <si>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</si>
  <si>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</si>
  <si>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</si>
  <si>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</si>
  <si>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</si>
  <si>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</si>
  <si>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</si>
  <si>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</si>
  <si>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</si>
  <si>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</si>
  <si>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</si>
  <si>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</si>
  <si>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</si>
  <si>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</si>
  <si>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</si>
  <si>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</si>
  <si>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</si>
  <si>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</si>
  <si>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</si>
  <si>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</si>
  <si>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</si>
  <si>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</si>
  <si>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</si>
  <si>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</si>
  <si>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</si>
  <si>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</si>
  <si>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</si>
  <si>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</si>
  <si>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</si>
  <si>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</si>
  <si>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</si>
  <si>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</si>
  <si>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</si>
  <si>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</si>
  <si>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</si>
  <si>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</si>
  <si>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</si>
  <si>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</si>
  <si>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</si>
  <si>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</si>
  <si>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</si>
  <si>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</si>
  <si>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</si>
  <si>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</si>
  <si>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</si>
  <si>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</si>
  <si>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</si>
  <si>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</si>
  <si>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</si>
  <si>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</si>
  <si>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</si>
  <si>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</si>
  <si>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</si>
  <si>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</si>
  <si>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</si>
  <si>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</si>
  <si>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</si>
  <si>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</si>
  <si>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</si>
  <si>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</si>
  <si>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</si>
  <si>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</si>
  <si>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</si>
  <si>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</si>
  <si>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</si>
  <si>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</si>
  <si>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</si>
  <si>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</si>
  <si>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</si>
  <si>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</si>
  <si>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</si>
  <si>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</si>
  <si>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</si>
  <si>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</si>
  <si>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</si>
  <si>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</si>
  <si>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</si>
  <si>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</si>
  <si>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</si>
  <si>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</si>
  <si>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</si>
  <si>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</si>
  <si>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</si>
  <si>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</si>
  <si>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</si>
  <si>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</si>
  <si>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</si>
  <si>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</si>
  <si>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</si>
  <si>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</si>
  <si>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</si>
  <si>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</si>
  <si>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</si>
  <si>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</si>
  <si>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</si>
  <si>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</si>
  <si>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</si>
  <si>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</si>
  <si>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</si>
  <si>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</si>
  <si>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</si>
  <si>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</si>
  <si>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</si>
  <si>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</si>
  <si>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</si>
  <si>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</si>
  <si>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</si>
  <si>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</si>
  <si>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</si>
  <si>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</si>
  <si>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</si>
  <si>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</si>
  <si>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</si>
  <si>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</si>
  <si>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</si>
  <si>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</si>
  <si>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</si>
  <si>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</si>
  <si>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</si>
  <si>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</si>
  <si>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</si>
  <si>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</si>
  <si>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</si>
  <si>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</si>
  <si>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</si>
  <si>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</si>
  <si>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</si>
  <si>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</si>
  <si>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</si>
  <si>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</si>
  <si>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</si>
  <si>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</si>
  <si>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</si>
  <si>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</si>
  <si>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</si>
  <si>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</si>
  <si>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</si>
  <si>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</si>
  <si>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</si>
  <si>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</si>
  <si>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</si>
  <si>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</si>
  <si>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</si>
  <si>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</si>
  <si>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</si>
  <si>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</si>
  <si>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</si>
  <si>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</si>
  <si>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</si>
  <si>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</si>
  <si>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</si>
  <si>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</si>
  <si>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</si>
  <si>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</si>
  <si>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</si>
  <si>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</si>
  <si>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</si>
  <si>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</si>
  <si>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</si>
  <si>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</si>
  <si>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</si>
  <si>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</si>
  <si>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</si>
  <si>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</si>
  <si>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</si>
  <si>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</si>
  <si>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</si>
  <si>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</si>
  <si>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</si>
  <si>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</si>
  <si>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</si>
  <si>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</si>
  <si>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</si>
  <si>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</si>
  <si>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</si>
  <si>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</si>
  <si>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</si>
  <si>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</si>
  <si>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</si>
  <si>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</si>
  <si>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</si>
  <si>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</si>
  <si>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</si>
  <si>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</si>
  <si>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</si>
  <si>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</si>
  <si>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</si>
  <si>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</si>
  <si>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</si>
  <si>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</si>
  <si>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</si>
  <si>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</si>
  <si>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</si>
  <si>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</si>
  <si>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</si>
  <si>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</si>
  <si>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</si>
  <si>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</si>
  <si>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</si>
  <si>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</si>
  <si>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</si>
  <si>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</si>
  <si>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</si>
  <si>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</si>
  <si>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</si>
  <si>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</si>
  <si>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</si>
  <si>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</si>
  <si>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</si>
  <si>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</si>
  <si>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</si>
  <si>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</si>
  <si>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</si>
  <si>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</si>
  <si>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</si>
  <si>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</si>
  <si>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</si>
  <si>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</si>
  <si>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</si>
  <si>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</si>
  <si>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</si>
  <si>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</si>
  <si>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</si>
  <si>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</si>
  <si>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</si>
  <si>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</si>
  <si>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</si>
  <si>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</si>
  <si>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</si>
  <si>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</si>
  <si>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</si>
  <si>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</si>
  <si>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</si>
  <si>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</si>
  <si>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</si>
  <si>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</si>
  <si>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</si>
  <si>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</si>
  <si>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</si>
  <si>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</si>
  <si>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</si>
  <si>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</si>
  <si>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</si>
  <si>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</si>
  <si>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</si>
  <si>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</si>
  <si>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</si>
  <si>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</si>
  <si>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</si>
  <si>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</si>
  <si>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</si>
  <si>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</si>
  <si>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</si>
  <si>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</si>
  <si>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</si>
  <si>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</si>
  <si>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</si>
  <si>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</si>
  <si>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</si>
  <si>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</si>
  <si>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</si>
  <si>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</si>
  <si>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</si>
  <si>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</si>
  <si>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</si>
  <si>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</si>
  <si>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</si>
  <si>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</si>
  <si>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</si>
  <si>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</si>
  <si>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</si>
  <si>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</si>
  <si>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</si>
  <si>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</si>
  <si>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</si>
  <si>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</si>
  <si>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</si>
  <si>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</si>
  <si>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</si>
  <si>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</si>
  <si>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</si>
  <si>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</si>
  <si>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</si>
  <si>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</si>
  <si>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</si>
  <si>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</si>
  <si>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</si>
  <si>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</si>
  <si>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</si>
  <si>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</si>
  <si>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</si>
  <si>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</si>
  <si>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</si>
  <si>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</si>
  <si>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</si>
  <si>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</si>
  <si>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</si>
  <si>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</si>
  <si>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</si>
  <si>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</si>
  <si>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</si>
  <si>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</si>
  <si>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</si>
  <si>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</si>
  <si>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</si>
  <si>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</si>
  <si>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</si>
  <si>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</si>
  <si>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</si>
  <si>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</si>
  <si>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</si>
  <si>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</si>
  <si>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</si>
  <si>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</si>
  <si>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</si>
  <si>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</si>
  <si>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</si>
  <si>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</si>
  <si>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</si>
  <si>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</si>
  <si>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</si>
  <si>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</si>
  <si>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</si>
  <si>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</si>
  <si>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</si>
  <si>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</si>
  <si>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</si>
  <si>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</si>
  <si>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</si>
  <si>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</si>
  <si>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</si>
  <si>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</si>
  <si>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</si>
  <si>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</si>
  <si>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</si>
  <si>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</si>
  <si>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</si>
  <si>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</si>
  <si>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</si>
  <si>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</si>
  <si>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</si>
  <si>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</si>
  <si>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</si>
  <si>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</si>
  <si>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</si>
  <si>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</si>
  <si>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</si>
  <si>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</si>
  <si>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</si>
  <si>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</si>
  <si>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</si>
  <si>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</si>
  <si>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</si>
  <si>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</si>
  <si>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</si>
  <si>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</si>
  <si>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</si>
  <si>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</si>
  <si>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</si>
  <si>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</si>
  <si>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</si>
  <si>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</si>
  <si>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</si>
  <si>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</si>
  <si>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</si>
  <si>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</si>
  <si>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</si>
  <si>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</si>
  <si>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</si>
  <si>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</si>
  <si>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</si>
  <si>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</si>
  <si>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</si>
  <si>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</si>
  <si>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</si>
  <si>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</si>
  <si>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</si>
  <si>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</si>
  <si>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</si>
  <si>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</si>
  <si>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</si>
  <si>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</si>
  <si>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</si>
  <si>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</si>
  <si>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</si>
  <si>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</si>
  <si>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</si>
  <si>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</si>
  <si>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</si>
  <si>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</si>
  <si>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</si>
  <si>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</si>
  <si>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</si>
  <si>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</si>
  <si>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</si>
  <si>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</si>
  <si>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</si>
  <si>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</si>
  <si>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</si>
  <si>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</si>
  <si>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</si>
  <si>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</si>
  <si>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</si>
  <si>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</si>
  <si>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</si>
  <si>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</si>
  <si>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</si>
  <si>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</si>
  <si>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</si>
  <si>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</si>
  <si>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</si>
  <si>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</si>
  <si>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</si>
  <si>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</si>
  <si>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</si>
  <si>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</si>
  <si>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</si>
  <si>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</si>
  <si>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</si>
  <si>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</si>
  <si>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</si>
  <si>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</si>
  <si>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</si>
  <si>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</si>
  <si>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</si>
  <si>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</si>
  <si>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</si>
  <si>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</si>
  <si>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</si>
  <si>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</si>
  <si>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</si>
  <si>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</si>
  <si>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</si>
  <si>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</si>
  <si>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</si>
  <si>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</si>
  <si>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</si>
  <si>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</si>
  <si>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</si>
  <si>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</si>
  <si>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</si>
  <si>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</si>
  <si>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</si>
  <si>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</si>
  <si>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</si>
  <si>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</si>
  <si>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</si>
  <si>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</si>
  <si>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</si>
  <si>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</si>
  <si>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</si>
  <si>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</si>
  <si>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</si>
  <si>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</si>
  <si>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</si>
  <si>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</si>
  <si>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</si>
  <si>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</si>
  <si>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</si>
  <si>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</si>
  <si>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</si>
  <si>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</si>
  <si>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</si>
  <si>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</si>
  <si>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</si>
  <si>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</si>
  <si>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</si>
  <si>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</si>
  <si>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</si>
  <si>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</si>
  <si>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</si>
  <si>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</si>
  <si>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</si>
  <si>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</si>
  <si>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</si>
  <si>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</si>
  <si>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</si>
  <si>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</si>
  <si>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</si>
  <si>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</si>
  <si>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</si>
  <si>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</si>
  <si>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</si>
  <si>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</si>
  <si>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</si>
  <si>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</si>
  <si>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</si>
  <si>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</si>
  <si>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</si>
  <si>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</si>
  <si>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</si>
  <si>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</si>
  <si>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</si>
  <si>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</si>
  <si>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</si>
  <si>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</si>
  <si>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</si>
  <si>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</si>
  <si>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</si>
  <si>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</si>
  <si>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</si>
  <si>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</si>
  <si>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</si>
  <si>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</si>
  <si>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</si>
  <si>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</si>
  <si>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</si>
  <si>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</si>
  <si>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</si>
  <si>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</si>
  <si>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</si>
  <si>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</si>
  <si>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</si>
  <si>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</si>
  <si>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</si>
  <si>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</si>
  <si>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</si>
  <si>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</si>
  <si>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</si>
  <si>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</si>
  <si>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</si>
  <si>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</si>
  <si>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</si>
  <si>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</si>
  <si>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</si>
  <si>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</si>
  <si>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</si>
  <si>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</si>
  <si>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</si>
  <si>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</si>
  <si>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</si>
  <si>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</si>
  <si>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</si>
  <si>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</si>
  <si>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</si>
  <si>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</si>
  <si>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</si>
  <si>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</si>
  <si>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</si>
  <si>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</si>
  <si>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</si>
  <si>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</si>
  <si>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</si>
  <si>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</si>
  <si>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</si>
  <si>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</si>
  <si>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</si>
  <si>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</si>
  <si>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</si>
  <si>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</si>
  <si>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</si>
  <si>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</si>
  <si>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</si>
  <si>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</si>
  <si>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</si>
  <si>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</si>
  <si>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</si>
  <si>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</si>
  <si>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</si>
  <si>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</si>
  <si>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</si>
  <si>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</si>
  <si>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</si>
  <si>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</si>
  <si>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</si>
  <si>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</si>
  <si>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</si>
  <si>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</si>
  <si>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</si>
  <si>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</si>
  <si>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</si>
  <si>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</si>
  <si>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</si>
  <si>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</si>
  <si>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</si>
  <si>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</si>
  <si>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</si>
  <si>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</si>
  <si>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</si>
  <si>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</si>
  <si>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</si>
  <si>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</si>
  <si>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</si>
  <si>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</si>
  <si>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</si>
  <si>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</si>
  <si>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</si>
  <si>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</si>
  <si>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</si>
  <si>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</si>
  <si>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</si>
  <si>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</si>
  <si>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</si>
  <si>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</si>
  <si>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</si>
  <si>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</si>
  <si>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</si>
  <si>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</si>
  <si>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</si>
  <si>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</si>
  <si>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</si>
  <si>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</si>
  <si>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</si>
  <si>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</si>
  <si>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</si>
  <si>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</si>
  <si>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</si>
  <si>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</si>
  <si>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</si>
  <si>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</si>
  <si>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</si>
  <si>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</si>
  <si>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</si>
  <si>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</si>
  <si>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</si>
  <si>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</si>
  <si>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</si>
  <si>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</si>
  <si>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</si>
  <si>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</si>
  <si>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</si>
  <si>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</si>
  <si>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</si>
  <si>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</si>
  <si>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</si>
  <si>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</si>
  <si>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</si>
  <si>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</si>
  <si>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</si>
  <si>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</si>
  <si>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</si>
  <si>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</si>
  <si>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</si>
  <si>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</si>
  <si>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</si>
  <si>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</si>
  <si>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</si>
  <si>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</si>
  <si>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</si>
  <si>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</si>
  <si>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</si>
  <si>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</si>
  <si>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</si>
  <si>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</si>
  <si>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</si>
  <si>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</si>
  <si>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</si>
  <si>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</si>
  <si>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</si>
  <si>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</si>
  <si>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</si>
  <si>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</si>
  <si>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</si>
  <si>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</si>
  <si>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</si>
  <si>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</si>
  <si>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</si>
  <si>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</si>
  <si>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</si>
  <si>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</si>
  <si>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</si>
  <si>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</si>
  <si>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</si>
  <si>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</si>
  <si>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</si>
  <si>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</si>
  <si>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</si>
  <si>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</si>
  <si>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</si>
  <si>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</si>
  <si>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</si>
  <si>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</si>
  <si>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</si>
  <si>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</si>
  <si>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</si>
  <si>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</si>
  <si>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</si>
  <si>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</si>
  <si>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</si>
  <si>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</si>
  <si>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</si>
  <si>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</si>
  <si>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</si>
  <si>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</si>
  <si>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</si>
  <si>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</si>
  <si>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</si>
  <si>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</si>
  <si>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</si>
  <si>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</si>
  <si>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</si>
  <si>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</si>
  <si>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</si>
  <si>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</si>
  <si>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</si>
  <si>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</si>
  <si>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</si>
  <si>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</si>
  <si>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</si>
  <si>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</si>
  <si>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</si>
  <si>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</si>
  <si>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</si>
  <si>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</si>
  <si>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</si>
  <si>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</si>
  <si>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</si>
  <si>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</si>
  <si>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</si>
  <si>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</si>
  <si>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</si>
  <si>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</si>
  <si>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</si>
  <si>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</si>
  <si>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</si>
  <si>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</si>
  <si>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</si>
  <si>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</si>
  <si>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</si>
  <si>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</si>
  <si>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</si>
  <si>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</si>
  <si>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</si>
  <si>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</si>
  <si>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</si>
  <si>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</si>
  <si>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</si>
  <si>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</si>
  <si>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</si>
  <si>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</si>
  <si>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</si>
  <si>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</si>
  <si>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</si>
  <si>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</si>
  <si>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</si>
  <si>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</si>
  <si>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</si>
  <si>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</si>
  <si>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</si>
  <si>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</si>
  <si>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</si>
  <si>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</si>
  <si>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</si>
  <si>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</si>
  <si>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</si>
  <si>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</si>
  <si>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</si>
  <si>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</si>
  <si>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</si>
  <si>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</si>
  <si>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</si>
  <si>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</si>
  <si>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</si>
  <si>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</si>
  <si>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</si>
  <si>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</si>
  <si>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</si>
  <si>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</si>
  <si>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</si>
  <si>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</si>
  <si>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</si>
  <si>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</si>
  <si>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</si>
  <si>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</si>
  <si>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</si>
  <si>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</si>
  <si>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</si>
  <si>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</si>
  <si>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</si>
  <si>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</si>
  <si>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</si>
  <si>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</si>
  <si>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</si>
  <si>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</si>
  <si>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</si>
  <si>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</si>
  <si>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</si>
  <si>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</si>
  <si>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</si>
  <si>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</si>
  <si>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</si>
  <si>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</si>
  <si>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</si>
  <si>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</si>
  <si>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</si>
  <si>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</si>
  <si>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</si>
  <si>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</si>
  <si>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</si>
  <si>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</si>
  <si>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</si>
  <si>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</si>
  <si>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</si>
  <si>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</si>
  <si>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</si>
  <si>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</si>
  <si>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</si>
  <si>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</si>
  <si>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</si>
  <si>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</si>
  <si>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</si>
  <si>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</si>
  <si>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</si>
  <si>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</si>
  <si>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</si>
  <si>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</si>
  <si>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</si>
  <si>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</si>
  <si>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</si>
  <si>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</si>
  <si>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</si>
  <si>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</si>
  <si>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</si>
  <si>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</si>
  <si>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</si>
  <si>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</si>
  <si>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</si>
  <si>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</si>
  <si>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</si>
  <si>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</si>
  <si>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</si>
  <si>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</si>
  <si>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</si>
  <si>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</si>
  <si>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</si>
  <si>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</si>
  <si>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</si>
  <si>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</si>
  <si>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</si>
  <si>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</si>
  <si>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</si>
  <si>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</si>
  <si>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</si>
  <si>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</si>
  <si>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</si>
  <si>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</si>
  <si>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</si>
  <si>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</si>
  <si>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</si>
  <si>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</si>
  <si>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</si>
  <si>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</si>
  <si>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</si>
  <si>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</si>
  <si>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</si>
  <si>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</si>
  <si>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</si>
  <si>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</si>
  <si>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</si>
  <si>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</si>
  <si>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</si>
  <si>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</si>
  <si>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</si>
  <si>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</si>
  <si>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</si>
  <si>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</si>
  <si>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</si>
  <si>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</si>
  <si>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</si>
  <si>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</si>
  <si>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</si>
  <si>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</si>
  <si>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</si>
  <si>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</si>
  <si>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</si>
  <si>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</si>
  <si>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</si>
  <si>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</si>
  <si>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</si>
  <si>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</si>
  <si>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</si>
  <si>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</si>
  <si>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</si>
  <si>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</si>
  <si>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</si>
  <si>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</si>
  <si>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</si>
  <si>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</si>
  <si>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</si>
  <si>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</si>
  <si>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</si>
  <si>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</si>
  <si>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</si>
  <si>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</si>
  <si>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</si>
  <si>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</si>
  <si>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</si>
  <si>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</si>
  <si>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</si>
  <si>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</si>
  <si>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</si>
  <si>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</si>
  <si>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</si>
  <si>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</si>
  <si>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</si>
  <si>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</si>
  <si>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</si>
  <si>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</si>
  <si>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</si>
  <si>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</si>
  <si>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</si>
  <si>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</si>
  <si>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</si>
  <si>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</si>
  <si>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</si>
  <si>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</si>
  <si>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</si>
  <si>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</si>
  <si>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</si>
  <si>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</si>
  <si>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</si>
  <si>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</si>
  <si>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</si>
  <si>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</si>
  <si>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</si>
  <si>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</si>
  <si>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</si>
  <si>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</si>
  <si>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</si>
  <si>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</si>
  <si>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</si>
  <si>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</si>
  <si>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</si>
  <si>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</si>
  <si>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</si>
  <si>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</si>
  <si>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</si>
  <si>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</si>
  <si>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</si>
  <si>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</si>
  <si>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</si>
  <si>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</si>
  <si>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</si>
  <si>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</si>
  <si>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</si>
  <si>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</si>
  <si>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</si>
  <si>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</si>
  <si>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</si>
  <si>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</si>
  <si>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</si>
  <si>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</si>
  <si>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</si>
  <si>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</si>
  <si>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</si>
  <si>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</si>
  <si>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</si>
  <si>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</si>
  <si>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</si>
  <si>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</si>
  <si>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</si>
  <si>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</si>
  <si>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</si>
  <si>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</si>
  <si>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</si>
  <si>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</si>
  <si>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</si>
  <si>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</si>
  <si>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</si>
  <si>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</si>
  <si>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</si>
  <si>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</si>
  <si>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</si>
  <si>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</si>
  <si>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</si>
  <si>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</si>
  <si>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</si>
  <si>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</si>
  <si>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</si>
  <si>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</si>
  <si>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</si>
  <si>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</si>
  <si>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</si>
  <si>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</si>
  <si>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</si>
  <si>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</si>
  <si>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</si>
  <si>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</si>
  <si>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</si>
  <si>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</si>
  <si>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</si>
  <si>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</si>
  <si>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</si>
  <si>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</si>
  <si>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</si>
  <si>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</si>
  <si>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</si>
  <si>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</si>
  <si>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</si>
  <si>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</si>
  <si>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</si>
  <si>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</si>
  <si>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</si>
  <si>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</si>
  <si>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</si>
  <si>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</si>
  <si>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</si>
  <si>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</si>
  <si>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</si>
  <si>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</si>
  <si>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</si>
  <si>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</si>
  <si>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</si>
  <si>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</si>
  <si>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</si>
  <si>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</si>
  <si>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</si>
  <si>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</si>
  <si>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</si>
  <si>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</si>
  <si>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</si>
  <si>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</si>
  <si>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</si>
  <si>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</si>
  <si>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</si>
  <si>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</si>
  <si>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</si>
  <si>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</si>
  <si>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</si>
  <si>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</si>
  <si>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</si>
  <si>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</si>
  <si>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</si>
  <si>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</si>
  <si>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</si>
  <si>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</si>
  <si>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</si>
  <si>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</si>
  <si>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</si>
  <si>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</si>
  <si>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</si>
  <si>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</si>
  <si>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</si>
  <si>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</si>
  <si>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</si>
  <si>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</si>
  <si>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</si>
  <si>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</si>
  <si>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</si>
  <si>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</si>
  <si>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</si>
  <si>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</si>
  <si>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</si>
  <si>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</si>
  <si>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</si>
  <si>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</si>
  <si>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</si>
  <si>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</si>
  <si>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</si>
  <si>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</si>
  <si>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</si>
  <si>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</si>
  <si>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</si>
  <si>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</si>
  <si>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</si>
  <si>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</si>
  <si>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</si>
  <si>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</si>
  <si>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</si>
  <si>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</si>
  <si>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</si>
  <si>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</si>
  <si>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</si>
  <si>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</si>
  <si>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</si>
  <si>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</si>
  <si>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</si>
  <si>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</si>
  <si>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</si>
  <si>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</si>
  <si>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</si>
  <si>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</si>
  <si>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</si>
  <si>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</si>
  <si>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</si>
  <si>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</si>
  <si>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</si>
  <si>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</si>
  <si>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</si>
  <si>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</si>
  <si>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</si>
  <si>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</si>
  <si>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</si>
  <si>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</si>
  <si>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</si>
  <si>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</si>
  <si>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</si>
  <si>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</si>
  <si>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</si>
  <si>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</si>
  <si>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</si>
  <si>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</si>
  <si>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</si>
  <si>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</si>
  <si>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</si>
  <si>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</si>
  <si>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</si>
  <si>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</si>
  <si>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</si>
  <si>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</si>
  <si>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</si>
  <si>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</si>
  <si>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</si>
  <si>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</si>
  <si>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</si>
  <si>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</si>
  <si>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</si>
  <si>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</si>
  <si>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</si>
  <si>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</si>
  <si>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</si>
  <si>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</si>
  <si>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</si>
  <si>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</si>
  <si>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</si>
  <si>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</si>
  <si>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</si>
  <si>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</si>
  <si>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</si>
  <si>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</si>
  <si>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</si>
  <si>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</si>
  <si>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</si>
  <si>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</si>
  <si>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</si>
  <si>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</si>
  <si>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</si>
  <si>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</si>
  <si>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</si>
  <si>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</si>
  <si>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</si>
  <si>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</si>
  <si>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</si>
  <si>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</si>
  <si>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</si>
  <si>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</si>
  <si>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</si>
  <si>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</si>
  <si>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</si>
  <si>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</si>
  <si>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</si>
  <si>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</si>
  <si>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</si>
  <si>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</si>
  <si>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</si>
  <si>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</si>
  <si>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</si>
  <si>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</si>
  <si>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</si>
  <si>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</si>
  <si>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</si>
  <si>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</si>
  <si>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</si>
  <si>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</si>
  <si>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</si>
  <si>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</si>
  <si>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</si>
  <si>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</si>
  <si>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</si>
  <si>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</si>
  <si>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</si>
  <si>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</si>
  <si>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</si>
  <si>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</si>
  <si>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</si>
  <si>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</si>
  <si>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</si>
  <si>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</si>
  <si>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</si>
  <si>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</si>
  <si>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</si>
  <si>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</si>
  <si>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</si>
  <si>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</si>
  <si>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</si>
  <si>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</si>
  <si>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</si>
  <si>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</si>
  <si>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</si>
  <si>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</si>
  <si>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</si>
  <si>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</si>
  <si>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</si>
  <si>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</si>
  <si>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</si>
  <si>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</si>
  <si>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</si>
  <si>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</si>
  <si>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</si>
  <si>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</si>
  <si>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</si>
  <si>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</si>
  <si>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</si>
  <si>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</si>
  <si>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</si>
  <si>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</si>
  <si>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</si>
  <si>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</si>
  <si>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</si>
  <si>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</si>
  <si>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</si>
  <si>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</si>
  <si>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</si>
  <si>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</si>
  <si>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</si>
  <si>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</si>
  <si>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</si>
  <si>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</si>
  <si>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</si>
  <si>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</si>
  <si>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</si>
  <si>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</si>
  <si>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</si>
  <si>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</si>
  <si>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</si>
  <si>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</si>
  <si>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</si>
  <si>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</si>
  <si>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</si>
  <si>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</si>
  <si>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</si>
  <si>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</si>
  <si>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</si>
  <si>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</si>
  <si>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</si>
  <si>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</si>
  <si>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</si>
  <si>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</si>
  <si>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</si>
  <si>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</si>
  <si>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</si>
  <si>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</si>
  <si>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</si>
  <si>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</si>
  <si>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</si>
  <si>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</si>
  <si>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</si>
  <si>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</si>
  <si>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</si>
  <si>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</si>
  <si>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</si>
  <si>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</si>
  <si>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</si>
  <si>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</si>
  <si>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</si>
  <si>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</si>
  <si>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</si>
  <si>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</si>
  <si>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</si>
  <si>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</si>
  <si>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</si>
  <si>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</si>
  <si>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</si>
  <si>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</si>
  <si>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</si>
  <si>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</si>
  <si>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</si>
  <si>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</si>
  <si>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</si>
  <si>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</si>
  <si>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</si>
  <si>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</si>
  <si>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</si>
  <si>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</si>
  <si>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</si>
  <si>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</si>
  <si>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</si>
  <si>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</si>
  <si>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</si>
  <si>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</si>
  <si>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</si>
  <si>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</si>
  <si>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</si>
  <si>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</si>
  <si>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</si>
  <si>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</si>
  <si>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</si>
  <si>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</si>
  <si>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</si>
  <si>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</si>
  <si>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</si>
  <si>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</si>
  <si>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</si>
  <si>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</si>
  <si>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</si>
  <si>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</si>
  <si>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</si>
  <si>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</si>
  <si>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</si>
  <si>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</si>
  <si>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</si>
  <si>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</si>
  <si>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</si>
  <si>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</si>
  <si>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</si>
  <si>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</si>
  <si>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</si>
  <si>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</si>
  <si>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</si>
  <si>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</si>
  <si>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</si>
  <si>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</si>
  <si>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</si>
  <si>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</si>
  <si>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</si>
  <si>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</si>
  <si>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</si>
  <si>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</si>
  <si>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</si>
  <si>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</si>
  <si>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</si>
  <si>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</si>
  <si>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</si>
  <si>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</si>
  <si>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</si>
  <si>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</si>
  <si>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</si>
  <si>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</si>
  <si>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</si>
  <si>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</si>
  <si>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</si>
  <si>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</si>
  <si>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</si>
  <si>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</si>
  <si>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</si>
  <si>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</si>
  <si>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</si>
  <si>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</si>
  <si>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</si>
  <si>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</si>
  <si>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</si>
  <si>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</si>
  <si>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</si>
  <si>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</si>
  <si>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</si>
  <si>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</si>
  <si>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</si>
  <si>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</si>
  <si>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</si>
  <si>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</si>
  <si>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</si>
  <si>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</si>
  <si>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</si>
  <si>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</si>
  <si>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</si>
  <si>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</si>
  <si>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</si>
  <si>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</si>
  <si>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</si>
  <si>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</si>
  <si>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</si>
  <si>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</si>
  <si>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</si>
  <si>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</si>
  <si>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</si>
  <si>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</si>
  <si>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</si>
  <si>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</si>
  <si>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</si>
  <si>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</si>
  <si>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</si>
  <si>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</si>
  <si>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</si>
  <si>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</si>
  <si>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</si>
  <si>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</si>
  <si>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</si>
  <si>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</si>
  <si>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</si>
  <si>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</si>
  <si>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</si>
  <si>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</si>
  <si>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</si>
  <si>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</si>
  <si>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</si>
  <si>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</si>
  <si>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</si>
  <si>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</si>
  <si>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</si>
  <si>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</si>
  <si>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</si>
  <si>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</si>
  <si>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</si>
  <si>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</si>
  <si>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</si>
  <si>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</si>
  <si>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</si>
  <si>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</si>
  <si>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</si>
  <si>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</si>
  <si>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</si>
  <si>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</si>
  <si>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</si>
  <si>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</si>
  <si>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</si>
  <si>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</si>
  <si>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</si>
  <si>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</si>
  <si>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</si>
  <si>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</si>
  <si>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</si>
  <si>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</si>
  <si>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</si>
  <si>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</si>
  <si>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</si>
  <si>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</si>
  <si>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</si>
  <si>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</si>
  <si>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</si>
  <si>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</si>
  <si>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</si>
  <si>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</si>
  <si>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</si>
  <si>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</si>
  <si>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</si>
  <si>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</si>
  <si>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</si>
  <si>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</si>
  <si>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</si>
  <si>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</si>
  <si>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</si>
  <si>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</si>
  <si>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</si>
  <si>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</si>
  <si>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</si>
  <si>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</si>
  <si>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</si>
  <si>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</si>
  <si>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</si>
  <si>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</si>
  <si>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</si>
  <si>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</si>
  <si>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</si>
  <si>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</si>
  <si>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</si>
  <si>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</si>
  <si>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</si>
  <si>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</si>
  <si>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</si>
  <si>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</si>
  <si>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</si>
  <si>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</si>
  <si>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</si>
  <si>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</si>
  <si>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</si>
  <si>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</si>
  <si>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</si>
  <si>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</si>
  <si>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</si>
  <si>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</si>
  <si>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</si>
  <si>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</si>
  <si>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</si>
  <si>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</si>
  <si>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</si>
  <si>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</si>
  <si>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</si>
  <si>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</si>
  <si>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</si>
  <si>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</si>
  <si>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</si>
  <si>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</si>
  <si>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</si>
  <si>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</si>
  <si>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</si>
  <si>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</si>
  <si>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</si>
  <si>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</si>
  <si>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</si>
  <si>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</si>
  <si>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</si>
  <si>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</si>
  <si>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</si>
  <si>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</si>
  <si>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</si>
  <si>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</si>
  <si>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</si>
  <si>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</si>
  <si>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</si>
  <si>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</si>
  <si>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</si>
  <si>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</si>
  <si>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</si>
  <si>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</si>
  <si>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</si>
  <si>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</si>
  <si>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</si>
  <si>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</si>
  <si>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</si>
  <si>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</si>
  <si>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</si>
  <si>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</si>
  <si>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</si>
  <si>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</si>
  <si>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</si>
  <si>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</si>
  <si>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</si>
  <si>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</si>
  <si>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</si>
  <si>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</si>
  <si>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</si>
  <si>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</si>
  <si>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</si>
  <si>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</si>
  <si>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</si>
  <si>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</si>
  <si>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</si>
  <si>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</si>
  <si>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</si>
  <si>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</si>
  <si>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</si>
  <si>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</si>
  <si>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</si>
  <si>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</si>
  <si>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</si>
  <si>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</si>
  <si>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</si>
  <si>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</si>
  <si>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</si>
  <si>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</si>
  <si>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</si>
  <si>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</si>
  <si>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</si>
  <si>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</si>
  <si>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</si>
  <si>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</si>
  <si>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</si>
  <si>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</si>
  <si>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</si>
  <si>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</si>
  <si>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</si>
  <si>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</si>
  <si>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</si>
  <si>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</si>
  <si>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</si>
  <si>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</si>
  <si>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</si>
  <si>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</si>
  <si>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</si>
  <si>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</si>
  <si>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</si>
  <si>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</si>
  <si>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</si>
  <si>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</si>
  <si>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</si>
  <si>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</si>
  <si>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</si>
  <si>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</si>
  <si>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</si>
  <si>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</si>
  <si>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</si>
  <si>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</si>
  <si>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</si>
  <si>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</si>
  <si>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</si>
  <si>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</si>
  <si>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</si>
  <si>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</si>
  <si>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</si>
  <si>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</si>
  <si>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</si>
  <si>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</si>
  <si>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</si>
  <si>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</si>
  <si>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</si>
  <si>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</si>
  <si>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</si>
  <si>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</si>
  <si>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</si>
  <si>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</si>
  <si>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</si>
  <si>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</si>
  <si>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</si>
  <si>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</si>
  <si>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</si>
  <si>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</si>
  <si>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</si>
  <si>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</si>
  <si>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</si>
  <si>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</si>
  <si>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</si>
  <si>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</si>
  <si>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</si>
  <si>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</si>
  <si>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</si>
  <si>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</si>
  <si>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</si>
  <si>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</si>
  <si>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</si>
  <si>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</si>
  <si>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</si>
  <si>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</si>
  <si>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</si>
  <si>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</si>
  <si>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</si>
  <si>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</si>
  <si>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</si>
  <si>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</si>
  <si>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</si>
  <si>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</si>
  <si>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</si>
  <si>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</si>
  <si>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</si>
  <si>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</si>
  <si>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</si>
  <si>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</si>
  <si>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</si>
  <si>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</si>
  <si>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</si>
  <si>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</si>
  <si>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</si>
  <si>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</si>
  <si>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</si>
  <si>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</si>
  <si>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</si>
  <si>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</si>
  <si>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</si>
  <si>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</si>
  <si>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</si>
  <si>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</si>
  <si>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</si>
  <si>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</si>
  <si>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</si>
  <si>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</si>
  <si>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</si>
  <si>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</si>
  <si>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</si>
  <si>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</si>
  <si>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</si>
  <si>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</si>
  <si>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</si>
  <si>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</si>
  <si>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</si>
  <si>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</si>
  <si>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</si>
  <si>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</si>
  <si>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</si>
  <si>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</si>
  <si>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</si>
  <si>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</si>
  <si>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</si>
  <si>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</si>
  <si>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</si>
  <si>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</si>
  <si>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</si>
  <si>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</si>
  <si>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</si>
  <si>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</si>
  <si>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</si>
  <si>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</si>
  <si>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</si>
  <si>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</si>
  <si>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</si>
  <si>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</si>
  <si>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</si>
  <si>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</si>
  <si>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</si>
  <si>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</si>
  <si>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</si>
  <si>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</si>
  <si>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</si>
  <si>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</si>
  <si>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</si>
  <si>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</si>
  <si>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</si>
  <si>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</si>
  <si>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</si>
  <si>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</si>
  <si>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</si>
  <si>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</si>
  <si>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</si>
  <si>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</si>
  <si>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</si>
  <si>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</si>
  <si>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</si>
  <si>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</si>
  <si>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</si>
  <si>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</si>
  <si>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</si>
  <si>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</si>
  <si>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</si>
  <si>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</si>
  <si>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</si>
  <si>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</si>
  <si>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</si>
  <si>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</si>
  <si>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</si>
  <si>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</si>
  <si>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</si>
  <si>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</si>
  <si>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</si>
  <si>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</si>
  <si>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</si>
  <si>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</si>
  <si>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</si>
  <si>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</si>
  <si>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</si>
  <si>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</si>
  <si>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</si>
  <si>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</si>
  <si>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</si>
  <si>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</si>
  <si>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</si>
  <si>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</si>
  <si>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</si>
  <si>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</si>
  <si>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</si>
  <si>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</si>
  <si>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</si>
  <si>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</si>
  <si>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</si>
  <si>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</si>
  <si>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</si>
  <si>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</si>
  <si>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</si>
  <si>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</si>
  <si>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</si>
  <si>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</si>
  <si>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</si>
  <si>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</si>
  <si>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</si>
  <si>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</si>
  <si>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</si>
  <si>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</si>
  <si>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</si>
  <si>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</si>
  <si>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</si>
  <si>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</si>
  <si>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</si>
  <si>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</si>
  <si>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</si>
  <si>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</si>
  <si>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</si>
  <si>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</si>
  <si>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</si>
  <si>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</si>
  <si>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</si>
  <si>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</si>
  <si>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</si>
  <si>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</si>
  <si>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</si>
  <si>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</si>
  <si>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</si>
  <si>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</si>
  <si>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</si>
  <si>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</si>
  <si>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</si>
  <si>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</si>
  <si>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</si>
  <si>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</si>
  <si>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</si>
  <si>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</si>
  <si>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</si>
  <si>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</si>
  <si>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</si>
  <si>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</si>
  <si>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</si>
  <si>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</si>
  <si>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</si>
  <si>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</si>
  <si>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</si>
  <si>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</si>
  <si>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</si>
  <si>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</si>
  <si>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</si>
  <si>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</si>
  <si>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</si>
  <si>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</si>
  <si>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</si>
  <si>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</si>
  <si>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</si>
  <si>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</si>
  <si>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</si>
  <si>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</si>
  <si>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</si>
  <si>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</si>
  <si>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</si>
  <si>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</si>
  <si>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</si>
  <si>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</si>
  <si>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</si>
  <si>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</si>
  <si>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</si>
  <si>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</si>
  <si>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</si>
  <si>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</si>
  <si>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</si>
  <si>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</si>
  <si>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</si>
  <si>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</si>
  <si>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</si>
  <si>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</si>
  <si>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</si>
  <si>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</si>
  <si>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</si>
  <si>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</si>
  <si>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</si>
  <si>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</si>
  <si>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</si>
  <si>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</si>
  <si>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</si>
  <si>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</si>
  <si>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</si>
  <si>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</si>
  <si>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</si>
  <si>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</si>
  <si>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</si>
  <si>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</si>
  <si>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</si>
  <si>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</si>
  <si>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</si>
  <si>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</si>
  <si>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</si>
  <si>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</si>
  <si>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</si>
  <si>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</si>
  <si>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</si>
  <si>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</si>
  <si>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</si>
  <si>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</si>
  <si>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</si>
  <si>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</si>
  <si>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</si>
  <si>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</si>
  <si>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</si>
  <si>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</si>
  <si>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</si>
  <si>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</si>
  <si>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</si>
  <si>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</si>
  <si>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</si>
  <si>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</si>
  <si>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</si>
  <si>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</si>
  <si>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</si>
  <si>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</si>
  <si>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</si>
  <si>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</si>
  <si>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</si>
  <si>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</si>
  <si>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</si>
  <si>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</si>
  <si>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</si>
  <si>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</si>
  <si>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</si>
  <si>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</si>
  <si>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</si>
  <si>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</si>
  <si>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</si>
  <si>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</si>
  <si>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</si>
  <si>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</si>
  <si>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</si>
  <si>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</si>
  <si>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</si>
  <si>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</si>
  <si>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</si>
  <si>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</si>
  <si>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</si>
  <si>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</si>
  <si>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</si>
  <si>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</si>
  <si>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</si>
  <si>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</si>
  <si>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</si>
  <si>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</si>
  <si>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</si>
  <si>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</si>
  <si>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</si>
  <si>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</si>
  <si>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</si>
  <si>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</si>
  <si>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</si>
  <si>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</si>
  <si>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</si>
  <si>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</si>
  <si>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</si>
  <si>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</si>
  <si>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</si>
  <si>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</si>
  <si>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</si>
  <si>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</si>
  <si>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</si>
  <si>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</si>
  <si>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</si>
  <si>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</si>
  <si>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</si>
  <si>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</si>
  <si>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</si>
  <si>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</si>
  <si>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</si>
  <si>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</si>
  <si>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</si>
  <si>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</si>
  <si>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</si>
  <si>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</si>
  <si>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</si>
  <si>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</si>
  <si>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</si>
  <si>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</si>
  <si>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</si>
  <si>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</si>
  <si>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</si>
  <si>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</si>
  <si>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</si>
  <si>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</si>
  <si>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</si>
  <si>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</si>
  <si>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</si>
  <si>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</si>
  <si>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</si>
  <si>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</si>
  <si>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</si>
  <si>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</si>
  <si>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</si>
  <si>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</si>
  <si>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</si>
  <si>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</si>
  <si>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</si>
  <si>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</si>
  <si>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</si>
  <si>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</si>
  <si>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</si>
  <si>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</si>
  <si>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</si>
  <si>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</si>
  <si>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</si>
  <si>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</si>
  <si>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</si>
  <si>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</si>
  <si>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</si>
  <si>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</si>
  <si>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</si>
  <si>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</si>
  <si>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</si>
  <si>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</si>
  <si>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</si>
  <si>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</si>
  <si>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</si>
  <si>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</si>
  <si>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</si>
  <si>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</si>
  <si>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</si>
  <si>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</si>
  <si>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</si>
  <si>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</si>
  <si>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</si>
  <si>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</si>
  <si>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</si>
  <si>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</si>
  <si>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</si>
  <si>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</si>
  <si>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</si>
  <si>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</si>
  <si>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</si>
  <si>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</si>
  <si>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</si>
  <si>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</si>
  <si>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</si>
  <si>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</si>
  <si>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</si>
  <si>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</si>
  <si>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</si>
  <si>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</si>
  <si>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</si>
  <si>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</si>
  <si>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</si>
  <si>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</si>
  <si>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</si>
  <si>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</si>
  <si>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</si>
  <si>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</si>
  <si>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</si>
  <si>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</si>
  <si>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</si>
  <si>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</si>
  <si>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</si>
  <si>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</si>
  <si>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</si>
  <si>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</si>
  <si>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</si>
  <si>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</si>
  <si>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</si>
  <si>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</si>
  <si>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</si>
  <si>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</si>
  <si>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</si>
  <si>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</si>
  <si>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</si>
  <si>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</si>
  <si>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</si>
  <si>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</si>
  <si>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</si>
  <si>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</si>
  <si>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</si>
  <si>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</si>
  <si>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</si>
  <si>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</si>
  <si>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</si>
  <si>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</si>
  <si>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</si>
  <si>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</si>
  <si>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</si>
  <si>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</si>
  <si>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</si>
  <si>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</si>
  <si>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</si>
  <si>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</si>
  <si>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</si>
  <si>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</si>
  <si>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</si>
  <si>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</si>
  <si>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</si>
  <si>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</si>
  <si>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</si>
  <si>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</si>
  <si>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</si>
  <si>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</si>
  <si>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</si>
  <si>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</si>
  <si>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</si>
  <si>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</si>
  <si>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</si>
  <si>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</si>
  <si>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</si>
  <si>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</si>
  <si>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</si>
  <si>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</si>
  <si>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</si>
  <si>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</si>
  <si>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</si>
  <si>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</si>
  <si>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</si>
  <si>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</si>
  <si>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</si>
  <si>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</si>
  <si>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</si>
  <si>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</si>
  <si>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</si>
  <si>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</si>
  <si>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</si>
  <si>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</si>
  <si>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</si>
  <si>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</si>
  <si>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</si>
  <si>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</si>
  <si>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</si>
  <si>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</si>
  <si>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</si>
  <si>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</si>
  <si>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</si>
  <si>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</si>
  <si>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</si>
  <si>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</si>
  <si>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</si>
  <si>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</si>
  <si>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</si>
  <si>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</si>
  <si>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</si>
  <si>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</si>
  <si>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</si>
  <si>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</si>
  <si>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</si>
  <si>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</si>
  <si>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</si>
  <si>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</si>
  <si>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</si>
  <si>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</si>
  <si>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</si>
  <si>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</si>
  <si>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</si>
  <si>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</si>
  <si>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</si>
  <si>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</si>
  <si>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</si>
  <si>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</si>
  <si>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</si>
  <si>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</si>
  <si>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</si>
  <si>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</si>
  <si>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</si>
  <si>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</si>
  <si>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</si>
  <si>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</si>
  <si>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</si>
  <si>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</si>
  <si>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</si>
  <si>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</si>
  <si>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</si>
  <si>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</si>
  <si>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</si>
  <si>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</si>
  <si>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</si>
  <si>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</si>
  <si>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</si>
  <si>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</si>
  <si>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</si>
  <si>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</si>
  <si>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</si>
  <si>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</si>
  <si>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</si>
  <si>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</si>
  <si>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</si>
  <si>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</si>
  <si>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</si>
  <si>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</si>
  <si>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</si>
  <si>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</si>
  <si>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</si>
  <si>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</si>
  <si>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</si>
  <si>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</si>
  <si>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</si>
  <si>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</si>
  <si>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</si>
  <si>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</si>
  <si>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</si>
  <si>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</si>
  <si>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</si>
  <si>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</si>
  <si>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</si>
  <si>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</si>
  <si>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</si>
  <si>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</si>
  <si>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</si>
  <si>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</si>
  <si>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</si>
  <si>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</si>
  <si>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</si>
  <si>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</si>
  <si>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</si>
  <si>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</si>
  <si>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</si>
  <si>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</si>
  <si>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</si>
  <si>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</si>
  <si>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</si>
  <si>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</si>
  <si>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</si>
  <si>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</si>
  <si>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</si>
  <si>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</si>
  <si>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</si>
  <si>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</si>
  <si>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</si>
  <si>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</si>
  <si>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</si>
  <si>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</si>
  <si>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</si>
  <si>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</si>
  <si>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</si>
  <si>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</si>
  <si>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</si>
  <si>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</si>
  <si>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</si>
  <si>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</si>
  <si>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</si>
  <si>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</si>
  <si>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</si>
  <si>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</si>
  <si>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</si>
  <si>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</si>
  <si>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</si>
  <si>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</si>
  <si>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</si>
  <si>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</si>
  <si>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</si>
  <si>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</si>
  <si>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</si>
  <si>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</si>
  <si>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</si>
  <si>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</si>
  <si>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</si>
  <si>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</si>
  <si>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</si>
  <si>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</si>
  <si>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</si>
  <si>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</si>
  <si>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</si>
  <si>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</si>
  <si>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</si>
  <si>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</si>
  <si>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</si>
  <si>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</si>
  <si>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</si>
  <si>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</si>
  <si>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</si>
  <si>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</si>
  <si>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</si>
  <si>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</si>
  <si>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</si>
  <si>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</si>
  <si>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</si>
  <si>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</si>
  <si>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</si>
  <si>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</si>
  <si>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</si>
  <si>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</si>
  <si>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</si>
  <si>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</si>
  <si>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</si>
  <si>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</si>
  <si>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</si>
  <si>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</si>
  <si>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</si>
  <si>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</si>
  <si>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</si>
  <si>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</si>
  <si>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</si>
  <si>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</si>
  <si>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</si>
  <si>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</si>
  <si>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</si>
  <si>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</si>
  <si>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</si>
  <si>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</si>
  <si>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</si>
  <si>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</si>
  <si>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</si>
  <si>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</si>
  <si>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</si>
  <si>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</si>
  <si>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</si>
  <si>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</si>
  <si>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</si>
  <si>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</si>
  <si>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</si>
  <si>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</si>
  <si>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</si>
  <si>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</si>
  <si>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</si>
  <si>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</si>
  <si>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</si>
  <si>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</si>
  <si>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</si>
  <si>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</si>
  <si>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</si>
  <si>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</si>
  <si>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</si>
  <si>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</si>
  <si>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</si>
  <si>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</si>
  <si>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</si>
  <si>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</si>
  <si>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</si>
  <si>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</si>
  <si>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</si>
  <si>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</si>
  <si>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</si>
  <si>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</si>
  <si>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</si>
  <si>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</si>
  <si>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</si>
  <si>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</si>
  <si>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</si>
  <si>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</si>
  <si>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</si>
  <si>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</si>
  <si>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</si>
  <si>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</si>
  <si>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</si>
  <si>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</si>
  <si>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</si>
  <si>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</si>
  <si>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</si>
  <si>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</si>
  <si>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</si>
  <si>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</si>
  <si>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</si>
  <si>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</si>
  <si>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</si>
  <si>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</si>
  <si>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</si>
  <si>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</si>
  <si>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</si>
  <si>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</si>
  <si>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</si>
  <si>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</si>
  <si>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</si>
  <si>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</si>
  <si>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</si>
  <si>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</si>
  <si>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</si>
  <si>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</si>
  <si>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</si>
  <si>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</si>
  <si>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</si>
  <si>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</si>
  <si>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</si>
  <si>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</si>
  <si>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</si>
  <si>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</si>
  <si>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</si>
  <si>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</si>
  <si>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</si>
  <si>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</si>
  <si>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</si>
  <si>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</si>
  <si>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</si>
  <si>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</si>
  <si>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</si>
  <si>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</si>
  <si>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</si>
  <si>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</si>
  <si>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</si>
  <si>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</si>
  <si>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</si>
  <si>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</si>
  <si>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</si>
  <si>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</si>
  <si>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</si>
  <si>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</si>
  <si>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</si>
  <si>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</si>
  <si>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</si>
  <si>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</si>
  <si>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</si>
  <si>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</si>
  <si>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</si>
  <si>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</si>
  <si>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</si>
  <si>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</si>
  <si>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</si>
  <si>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</si>
  <si>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</si>
  <si>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</si>
  <si>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</si>
  <si>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</si>
  <si>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</si>
  <si>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</si>
  <si>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</si>
  <si>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</si>
  <si>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</si>
  <si>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</si>
  <si>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</si>
  <si>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</si>
  <si>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</si>
  <si>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</si>
  <si>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</si>
  <si>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</si>
  <si>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</si>
  <si>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</si>
  <si>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</si>
  <si>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</si>
  <si>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</si>
  <si>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</si>
  <si>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</si>
  <si>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</si>
  <si>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</si>
  <si>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</si>
  <si>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</si>
  <si>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</si>
  <si>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</si>
  <si>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</si>
  <si>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</si>
  <si>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</si>
  <si>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</si>
  <si>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</si>
  <si>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</si>
  <si>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</si>
  <si>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</si>
  <si>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</si>
  <si>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</si>
  <si>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</si>
  <si>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</si>
  <si>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</si>
  <si>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</si>
  <si>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</si>
  <si>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</si>
  <si>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</si>
  <si>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</si>
  <si>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</si>
  <si>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</si>
  <si>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</si>
  <si>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</si>
  <si>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</si>
  <si>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</si>
  <si>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</si>
  <si>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</si>
  <si>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</si>
  <si>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</si>
  <si>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</si>
  <si>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</si>
  <si>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</si>
  <si>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</si>
  <si>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</si>
  <si>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</si>
  <si>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</si>
  <si>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</si>
  <si>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</si>
  <si>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</si>
  <si>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</si>
  <si>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</si>
  <si>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</si>
  <si>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</si>
  <si>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</si>
  <si>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</si>
  <si>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</si>
  <si>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</si>
  <si>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</si>
  <si>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</si>
  <si>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</si>
  <si>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</si>
  <si>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</si>
  <si>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</si>
  <si>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</si>
  <si>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</si>
  <si>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</si>
  <si>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</si>
  <si>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</si>
  <si>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</si>
  <si>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</si>
  <si>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</si>
  <si>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</si>
  <si>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</si>
  <si>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</si>
  <si>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</si>
  <si>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</si>
  <si>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</si>
  <si>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</si>
  <si>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</si>
  <si>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</si>
  <si>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</si>
  <si>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</si>
  <si>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</si>
  <si>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</si>
  <si>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</si>
  <si>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</si>
  <si>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</si>
  <si>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</si>
  <si>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</si>
  <si>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</si>
  <si>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</si>
  <si>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</si>
  <si>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</si>
  <si>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</si>
  <si>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</si>
  <si>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</si>
  <si>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</si>
  <si>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</si>
  <si>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</si>
  <si>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</si>
  <si>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</si>
  <si>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</si>
  <si>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</si>
  <si>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</si>
  <si>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</si>
  <si>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</si>
  <si>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</si>
  <si>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</si>
  <si>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</si>
  <si>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</si>
  <si>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</si>
  <si>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</si>
  <si>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</si>
  <si>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</si>
  <si>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</si>
  <si>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</si>
  <si>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</si>
  <si>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</si>
  <si>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</si>
  <si>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</si>
  <si>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</si>
  <si>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</si>
  <si>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</si>
  <si>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</si>
  <si>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</si>
  <si>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</si>
  <si>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</si>
  <si>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</si>
  <si>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</si>
  <si>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</si>
  <si>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</si>
  <si>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</si>
  <si>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</si>
  <si>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</si>
  <si>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</si>
  <si>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</si>
  <si>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</si>
  <si>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</si>
  <si>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</si>
  <si>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</si>
  <si>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</si>
  <si>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</si>
  <si>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</si>
  <si>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</si>
  <si>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</si>
  <si>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</si>
  <si>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</si>
  <si>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</si>
  <si>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</si>
  <si>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</si>
  <si>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</si>
  <si>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</si>
  <si>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</si>
  <si>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</si>
  <si>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</si>
  <si>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</si>
  <si>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</si>
  <si>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</si>
  <si>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</si>
  <si>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</si>
  <si>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</si>
  <si>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</si>
  <si>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</si>
  <si>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</si>
  <si>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</si>
  <si>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</si>
  <si>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</si>
  <si>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</si>
  <si>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</si>
  <si>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</si>
  <si>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</si>
  <si>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</si>
  <si>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</si>
  <si>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</si>
  <si>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</si>
  <si>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</si>
  <si>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</si>
  <si>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</si>
  <si>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</si>
  <si>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</si>
  <si>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</si>
  <si>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</si>
  <si>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</si>
  <si>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</si>
  <si>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</si>
  <si>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</si>
  <si>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</si>
  <si>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</si>
  <si>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</si>
  <si>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</si>
  <si>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</si>
  <si>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</si>
  <si>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</si>
  <si>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</si>
  <si>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</si>
  <si>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</si>
  <si>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</si>
  <si>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</si>
  <si>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</si>
  <si>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</si>
  <si>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</si>
  <si>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</si>
  <si>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</si>
  <si>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</si>
  <si>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</si>
  <si>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</si>
  <si>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</si>
  <si>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</si>
  <si>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</si>
  <si>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</si>
  <si>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</si>
  <si>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</si>
  <si>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</si>
  <si>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</si>
  <si>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</si>
  <si>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</si>
  <si>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</si>
  <si>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</si>
  <si>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</si>
  <si>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</si>
  <si>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</si>
  <si>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</si>
  <si>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</si>
  <si>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</si>
  <si>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</si>
  <si>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</si>
  <si>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</si>
  <si>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</si>
  <si>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</si>
  <si>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</si>
  <si>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</si>
  <si>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</si>
  <si>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</si>
  <si>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</si>
  <si>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</si>
  <si>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</si>
  <si>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</si>
  <si>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</si>
  <si>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</si>
  <si>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</si>
  <si>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</si>
  <si>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</si>
  <si>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</si>
  <si>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</si>
  <si>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</si>
  <si>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</si>
  <si>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</si>
  <si>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</si>
  <si>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</si>
  <si>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</si>
  <si>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</si>
  <si>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</si>
  <si>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</si>
  <si>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</si>
  <si>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</si>
  <si>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</si>
  <si>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</si>
  <si>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</si>
  <si>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</si>
  <si>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</si>
  <si>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</si>
  <si>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</si>
  <si>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</si>
  <si>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</si>
  <si>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</si>
  <si>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</si>
  <si>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</si>
  <si>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</si>
  <si>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</si>
  <si>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</si>
  <si>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</si>
  <si>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</si>
  <si>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</si>
  <si>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</si>
  <si>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</si>
  <si>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</si>
  <si>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</si>
  <si>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</si>
  <si>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</si>
  <si>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</si>
  <si>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</si>
  <si>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</si>
  <si>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</si>
  <si>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</si>
  <si>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</si>
  <si>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</si>
  <si>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</si>
  <si>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</si>
  <si>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</si>
  <si>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</si>
  <si>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</si>
  <si>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</si>
  <si>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</si>
  <si>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</si>
  <si>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</si>
  <si>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</si>
  <si>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</si>
  <si>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</si>
  <si>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</si>
  <si>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</si>
  <si>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</si>
  <si>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</si>
  <si>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</si>
  <si>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</si>
  <si>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</si>
  <si>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</si>
  <si>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</si>
  <si>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</si>
  <si>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</si>
  <si>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</si>
  <si>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</si>
  <si>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</si>
  <si>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</si>
  <si>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</si>
  <si>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</si>
  <si>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</si>
  <si>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</si>
  <si>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</si>
  <si>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</si>
  <si>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</si>
  <si>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</si>
  <si>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</si>
  <si>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</si>
  <si>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</si>
  <si>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</si>
  <si>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</si>
  <si>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</si>
  <si>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</si>
  <si>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</si>
  <si>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</si>
  <si>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</si>
  <si>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</si>
  <si>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</si>
  <si>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</si>
  <si>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</si>
  <si>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</si>
  <si>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</si>
  <si>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</si>
  <si>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</si>
  <si>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</si>
  <si>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</si>
  <si>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</si>
  <si>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</si>
  <si>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</si>
  <si>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</si>
  <si>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</si>
  <si>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</si>
  <si>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</si>
  <si>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</si>
  <si>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</si>
  <si>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</si>
  <si>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</si>
  <si>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</si>
  <si>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</si>
  <si>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</si>
  <si>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</si>
  <si>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</si>
  <si>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</si>
  <si>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</si>
  <si>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</si>
  <si>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</si>
  <si>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</si>
  <si>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</si>
  <si>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</si>
  <si>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</si>
  <si>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</si>
  <si>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</si>
  <si>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</si>
  <si>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</si>
  <si>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</si>
  <si>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</si>
  <si>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</si>
  <si>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</si>
  <si>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</si>
  <si>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</si>
  <si>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</si>
  <si>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</si>
  <si>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</si>
  <si>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</si>
  <si>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</si>
  <si>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</si>
  <si>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</si>
  <si>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</si>
  <si>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</si>
  <si>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</si>
  <si>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</si>
  <si>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</si>
  <si>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</si>
  <si>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</si>
  <si>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</si>
  <si>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</si>
  <si>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</si>
  <si>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</si>
  <si>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</si>
  <si>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</si>
  <si>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</si>
  <si>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</si>
  <si>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</si>
  <si>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</si>
  <si>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</si>
  <si>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</si>
  <si>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</si>
  <si>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</si>
  <si>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</si>
  <si>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</si>
  <si>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</si>
  <si>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</si>
  <si>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</si>
  <si>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</si>
  <si>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</si>
  <si>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</si>
  <si>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</si>
  <si>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</si>
  <si>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</si>
  <si>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</si>
  <si>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</si>
  <si>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</si>
  <si>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</si>
  <si>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</si>
  <si>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</si>
  <si>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</si>
  <si>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</si>
  <si>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</si>
  <si>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</si>
  <si>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</si>
  <si>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</si>
  <si>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</si>
  <si>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</si>
  <si>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</si>
  <si>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</si>
  <si>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</si>
  <si>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</si>
  <si>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</si>
  <si>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</si>
  <si>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</si>
  <si>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</si>
  <si>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</si>
  <si>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</si>
  <si>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</si>
  <si>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</si>
  <si>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</si>
  <si>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</si>
  <si>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</si>
  <si>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</si>
  <si>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</si>
  <si>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</si>
  <si>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</si>
  <si>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</si>
  <si>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</si>
  <si>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</si>
  <si>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</si>
  <si>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</si>
  <si>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</si>
  <si>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</si>
  <si>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</si>
  <si>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</si>
  <si>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</si>
  <si>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</si>
  <si>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</si>
  <si>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</si>
  <si>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</si>
  <si>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</si>
  <si>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</si>
  <si>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</si>
  <si>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</si>
  <si>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</si>
  <si>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</si>
  <si>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</si>
  <si>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</si>
  <si>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</si>
  <si>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</si>
  <si>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</si>
  <si>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</si>
  <si>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</si>
  <si>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</si>
  <si>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</si>
  <si>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</si>
  <si>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</si>
  <si>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</si>
  <si>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</si>
  <si>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</si>
  <si>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</si>
  <si>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</si>
  <si>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</si>
  <si>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</si>
  <si>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</si>
  <si>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</si>
  <si>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</si>
  <si>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</si>
  <si>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</si>
  <si>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</si>
  <si>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</si>
  <si>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</si>
  <si>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</si>
  <si>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</si>
  <si>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</si>
  <si>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</si>
  <si>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</si>
  <si>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</si>
  <si>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</si>
  <si>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</si>
  <si>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</si>
  <si>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</si>
  <si>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</si>
  <si>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</si>
  <si>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</si>
  <si>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</si>
  <si>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</si>
  <si>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</si>
  <si>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</si>
  <si>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</si>
  <si>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</si>
  <si>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</si>
  <si>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</si>
  <si>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</si>
  <si>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</si>
  <si>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</si>
  <si>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</si>
  <si>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</si>
  <si>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</si>
  <si>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</si>
  <si>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</si>
  <si>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</si>
  <si>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</si>
  <si>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</si>
  <si>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</si>
  <si>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</si>
  <si>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</si>
  <si>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</si>
  <si>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</si>
  <si>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</si>
  <si>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</si>
  <si>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</si>
  <si>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</si>
  <si>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</si>
  <si>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</si>
  <si>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</si>
  <si>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</si>
  <si>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</si>
  <si>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</si>
  <si>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</si>
  <si>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</si>
  <si>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</si>
  <si>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</si>
  <si>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</si>
  <si>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</si>
  <si>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</si>
  <si>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</si>
  <si>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</si>
  <si>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</si>
  <si>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</si>
  <si>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</si>
  <si>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</si>
  <si>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</si>
  <si>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</si>
  <si>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</si>
  <si>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</si>
  <si>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</si>
  <si>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</si>
  <si>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</si>
  <si>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</si>
  <si>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</si>
  <si>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</si>
  <si>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</si>
  <si>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</si>
  <si>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</si>
  <si>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</si>
  <si>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</si>
  <si>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</si>
  <si>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</si>
  <si>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</si>
  <si>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</si>
  <si>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</si>
  <si>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</si>
  <si>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</si>
  <si>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</si>
  <si>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</si>
  <si>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</si>
  <si>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</si>
  <si>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</si>
  <si>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</si>
  <si>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</si>
  <si>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</si>
  <si>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</si>
  <si>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</si>
  <si>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</si>
  <si>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</si>
  <si>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</si>
  <si>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</si>
  <si>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</si>
  <si>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</si>
  <si>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</si>
  <si>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</si>
  <si>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</si>
  <si>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</si>
  <si>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</si>
  <si>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</si>
  <si>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</si>
  <si>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</si>
  <si>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</si>
  <si>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</si>
  <si>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</si>
  <si>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</si>
  <si>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</si>
  <si>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</si>
  <si>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</si>
  <si>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</si>
  <si>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</si>
  <si>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</si>
  <si>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</si>
  <si>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</si>
  <si>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</si>
  <si>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</si>
  <si>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</si>
  <si>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</si>
  <si>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</si>
  <si>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</si>
  <si>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</si>
  <si>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</si>
  <si>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</si>
  <si>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</si>
  <si>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</si>
  <si>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</si>
  <si>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</si>
  <si>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</si>
  <si>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</si>
  <si>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</si>
  <si>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</si>
  <si>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</si>
  <si>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</si>
  <si>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</si>
  <si>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</si>
  <si>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</si>
  <si>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</si>
  <si>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</si>
  <si>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</si>
  <si>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</si>
  <si>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</si>
  <si>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</si>
  <si>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</si>
  <si>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</si>
  <si>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</si>
  <si>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</si>
  <si>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</si>
  <si>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</si>
  <si>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</si>
  <si>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</si>
  <si>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</si>
  <si>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</si>
  <si>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</si>
  <si>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</si>
  <si>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</si>
  <si>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</si>
  <si>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</si>
  <si>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</si>
  <si>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</si>
  <si>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</si>
  <si>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</si>
  <si>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</si>
  <si>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</si>
  <si>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</si>
  <si>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</si>
  <si>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</si>
  <si>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</si>
  <si>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</si>
  <si>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</si>
  <si>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</si>
  <si>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</si>
  <si>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</si>
  <si>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</si>
  <si>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</si>
  <si>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</si>
  <si>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</si>
  <si>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</si>
  <si>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</si>
  <si>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</si>
  <si>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</si>
  <si>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</si>
  <si>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</si>
  <si>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</si>
  <si>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</si>
  <si>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</si>
  <si>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</si>
  <si>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</si>
  <si>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</si>
  <si>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</si>
  <si>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</si>
  <si>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</si>
  <si>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</si>
  <si>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</si>
  <si>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</si>
  <si>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</si>
  <si>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</si>
  <si>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</si>
  <si>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</si>
  <si>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</si>
  <si>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</si>
  <si>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</si>
  <si>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</si>
  <si>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</si>
  <si>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</si>
  <si>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</si>
  <si>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</si>
  <si>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</si>
  <si>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</si>
  <si>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</si>
  <si>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</si>
  <si>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</si>
  <si>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</si>
  <si>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</si>
  <si>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</si>
  <si>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</si>
  <si>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</si>
  <si>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</si>
  <si>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</si>
  <si>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</si>
  <si>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</si>
  <si>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</si>
  <si>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</si>
  <si>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</si>
  <si>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</si>
  <si>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</si>
  <si>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</si>
  <si>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</si>
  <si>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</si>
  <si>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</si>
  <si>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</si>
  <si>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</si>
  <si>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</si>
  <si>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</si>
  <si>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</si>
  <si>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</si>
  <si>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</si>
  <si>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</si>
  <si>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</si>
  <si>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</si>
  <si>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</si>
  <si>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</si>
  <si>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</si>
  <si>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</si>
  <si>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</si>
  <si>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</si>
  <si>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</si>
  <si>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</si>
  <si>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</si>
  <si>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</si>
  <si>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</si>
  <si>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</si>
  <si>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</si>
  <si>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</si>
  <si>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</si>
  <si>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</si>
  <si>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</si>
  <si>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</si>
  <si>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</si>
  <si>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</si>
  <si>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</si>
  <si>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</si>
  <si>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</si>
  <si>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</si>
  <si>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</si>
  <si>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</si>
  <si>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</si>
  <si>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</si>
  <si>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</si>
  <si>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</si>
  <si>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</si>
  <si>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</si>
  <si>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</si>
  <si>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</si>
  <si>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</si>
  <si>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</si>
  <si>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</si>
  <si>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</si>
  <si>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</si>
  <si>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</si>
  <si>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</si>
  <si>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</si>
  <si>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</si>
  <si>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</si>
  <si>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</si>
  <si>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</si>
  <si>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</si>
  <si>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</si>
  <si>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</si>
  <si>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</si>
  <si>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</si>
  <si>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</si>
  <si>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</si>
  <si>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</si>
  <si>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</si>
  <si>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</si>
  <si>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</si>
  <si>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</si>
  <si>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</si>
  <si>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</si>
  <si>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</si>
  <si>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</si>
  <si>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</si>
  <si>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</si>
  <si>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</si>
  <si>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</si>
  <si>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</si>
  <si>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</si>
  <si>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</si>
  <si>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</si>
  <si>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</si>
  <si>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</si>
  <si>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</si>
  <si>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</si>
  <si>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</si>
  <si>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</si>
  <si>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</si>
  <si>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</si>
  <si>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</si>
  <si>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</si>
  <si>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</si>
  <si>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</si>
  <si>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</si>
  <si>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</si>
  <si>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</si>
  <si>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</si>
  <si>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</si>
  <si>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</si>
  <si>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</si>
  <si>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</si>
  <si>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</si>
  <si>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</si>
  <si>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</si>
  <si>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</si>
  <si>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</si>
  <si>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</si>
  <si>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</si>
  <si>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</si>
  <si>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</si>
  <si>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</si>
  <si>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</si>
  <si>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</si>
  <si>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</si>
  <si>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</si>
  <si>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</si>
  <si>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</si>
  <si>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</si>
  <si>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</si>
  <si>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</si>
  <si>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</si>
  <si>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</si>
  <si>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</si>
  <si>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</si>
  <si>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</si>
  <si>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</si>
  <si>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</si>
  <si>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</si>
  <si>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</si>
  <si>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</si>
  <si>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</si>
  <si>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</si>
  <si>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</si>
  <si>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</si>
  <si>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</si>
  <si>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</si>
  <si>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</si>
  <si>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</si>
  <si>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</si>
  <si>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</si>
  <si>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</si>
  <si>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</si>
  <si>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</si>
  <si>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</si>
  <si>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</si>
  <si>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</si>
  <si>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</si>
  <si>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</si>
  <si>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</si>
  <si>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</si>
  <si>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</si>
  <si>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</si>
  <si>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</si>
  <si>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</si>
  <si>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</si>
  <si>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</si>
  <si>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</si>
  <si>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</si>
  <si>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</si>
  <si>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</si>
  <si>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</si>
  <si>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</si>
  <si>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</si>
  <si>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</si>
  <si>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</si>
  <si>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</si>
  <si>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</si>
  <si>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</si>
  <si>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</si>
  <si>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</si>
  <si>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</si>
  <si>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</si>
  <si>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</si>
  <si>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</si>
  <si>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</si>
  <si>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</si>
  <si>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</si>
  <si>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</si>
  <si>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</si>
  <si>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</si>
  <si>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</si>
  <si>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</si>
  <si>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</si>
  <si>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</si>
  <si>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</si>
  <si>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</si>
  <si>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</si>
  <si>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</si>
  <si>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</si>
  <si>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</si>
  <si>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</si>
  <si>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</si>
  <si>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</si>
  <si>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</si>
  <si>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</si>
  <si>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</si>
  <si>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</si>
  <si>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</si>
  <si>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</si>
  <si>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</si>
  <si>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</si>
  <si>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</si>
  <si>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</si>
  <si>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</si>
  <si>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</si>
  <si>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</si>
  <si>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</si>
  <si>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</si>
  <si>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</si>
  <si>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</si>
  <si>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</si>
  <si>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</si>
  <si>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</si>
  <si>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</si>
  <si>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</si>
  <si>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</si>
  <si>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</si>
  <si>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</si>
  <si>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</si>
  <si>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</si>
  <si>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</si>
  <si>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</si>
  <si>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</si>
  <si>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</si>
  <si>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</si>
  <si>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</si>
  <si>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</si>
  <si>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</si>
  <si>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</si>
  <si>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</si>
  <si>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</si>
  <si>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</si>
  <si>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</si>
  <si>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</si>
  <si>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</si>
  <si>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</si>
  <si>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</si>
  <si>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</si>
  <si>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</si>
  <si>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</si>
  <si>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</si>
  <si>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</si>
  <si>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</si>
  <si>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</si>
  <si>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</si>
  <si>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</si>
  <si>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</si>
  <si>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</si>
  <si>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</si>
  <si>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</si>
  <si>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</si>
  <si>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</si>
  <si>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</si>
  <si>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</si>
  <si>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</si>
  <si>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</si>
  <si>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</si>
  <si>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</si>
  <si>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</si>
  <si>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</si>
  <si>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</si>
  <si>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</si>
  <si>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</si>
  <si>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</si>
  <si>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</si>
  <si>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</si>
  <si>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</si>
  <si>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</si>
  <si>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</si>
  <si>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</si>
  <si>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</si>
  <si>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</si>
  <si>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</si>
  <si>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</si>
  <si>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</si>
  <si>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</si>
  <si>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</si>
  <si>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</si>
  <si>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</si>
  <si>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</si>
  <si>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</si>
  <si>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</si>
  <si>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</si>
  <si>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</si>
  <si>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</si>
  <si>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</si>
  <si>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</si>
  <si>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</si>
  <si>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</si>
  <si>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</si>
  <si>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</si>
  <si>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</si>
  <si>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</si>
  <si>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</si>
  <si>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</si>
  <si>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</si>
  <si>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</si>
  <si>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</si>
  <si>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</si>
  <si>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</si>
  <si>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</si>
  <si>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</si>
  <si>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</si>
  <si>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</si>
  <si>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</si>
  <si>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</si>
  <si>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</si>
  <si>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</si>
  <si>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</si>
  <si>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</si>
  <si>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</si>
  <si>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</si>
  <si>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</si>
  <si>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</si>
  <si>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</si>
  <si>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</si>
  <si>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</si>
  <si>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</si>
  <si>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</si>
  <si>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</si>
  <si>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</si>
  <si>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</si>
  <si>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</si>
  <si>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</si>
  <si>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</si>
  <si>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</si>
  <si>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</si>
  <si>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</si>
  <si>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</si>
  <si>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</si>
  <si>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</si>
  <si>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</si>
  <si>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</si>
  <si>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</si>
  <si>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</si>
  <si>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</si>
  <si>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</si>
  <si>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</si>
  <si>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</si>
  <si>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</si>
  <si>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</si>
  <si>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</si>
  <si>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</si>
  <si>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</si>
  <si>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</si>
  <si>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</si>
  <si>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</si>
  <si>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</si>
  <si>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</si>
  <si>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</si>
  <si>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</si>
  <si>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</si>
  <si>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</si>
  <si>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</si>
  <si>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</si>
  <si>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</si>
  <si>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</si>
  <si>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</si>
  <si>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</si>
  <si>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</si>
  <si>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</si>
  <si>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</si>
  <si>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</si>
  <si>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</si>
  <si>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</si>
  <si>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</si>
  <si>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</si>
  <si>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</si>
  <si>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</si>
  <si>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</si>
  <si>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</si>
  <si>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</si>
  <si>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</si>
  <si>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</si>
  <si>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</si>
  <si>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</si>
  <si>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</si>
  <si>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</si>
  <si>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</si>
  <si>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</si>
  <si>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</si>
  <si>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</si>
  <si>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</si>
  <si>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</si>
  <si>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</si>
  <si>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</si>
  <si>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</si>
  <si>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</si>
  <si>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</si>
  <si>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</si>
  <si>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</si>
  <si>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</si>
  <si>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</si>
  <si>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</si>
  <si>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</si>
  <si>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</si>
  <si>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</si>
  <si>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</si>
  <si>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</si>
  <si>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</si>
  <si>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</si>
  <si>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</si>
  <si>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</si>
  <si>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</si>
  <si>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</si>
  <si>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</si>
  <si>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</si>
  <si>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</si>
  <si>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</si>
  <si>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</si>
  <si>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</si>
  <si>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</si>
  <si>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</si>
  <si>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</si>
  <si>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</si>
  <si>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</si>
  <si>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</si>
  <si>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</si>
  <si>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</si>
  <si>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</si>
  <si>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</si>
  <si>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</si>
  <si>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</si>
  <si>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</si>
  <si>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</si>
  <si>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</si>
  <si>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</si>
  <si>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</si>
  <si>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</si>
  <si>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</si>
  <si>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</si>
  <si>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</si>
  <si>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</si>
  <si>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</si>
  <si>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</si>
  <si>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</si>
  <si>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</si>
  <si>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</si>
  <si>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</si>
  <si>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</si>
  <si>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</si>
  <si>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</si>
  <si>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</si>
  <si>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</si>
  <si>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</si>
  <si>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</si>
  <si>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</si>
  <si>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</si>
  <si>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</si>
  <si>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</si>
  <si>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</si>
  <si>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</si>
  <si>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</si>
  <si>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</si>
  <si>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</si>
  <si>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</si>
  <si>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</si>
  <si>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</si>
  <si>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</si>
  <si>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</si>
  <si>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</si>
  <si>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</si>
  <si>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</si>
  <si>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</si>
  <si>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</si>
  <si>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</si>
  <si>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</si>
  <si>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</si>
  <si>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</si>
  <si>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</si>
  <si>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</si>
  <si>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</si>
  <si>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</si>
  <si>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</si>
  <si>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</si>
  <si>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</si>
  <si>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</si>
  <si>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</si>
  <si>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</si>
  <si>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</si>
  <si>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</si>
  <si>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</si>
  <si>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</si>
  <si>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</si>
  <si>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</si>
  <si>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</si>
  <si>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</si>
  <si>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</si>
  <si>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</si>
  <si>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</si>
  <si>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</si>
  <si>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</si>
  <si>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</si>
  <si>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</si>
  <si>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</si>
  <si>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</si>
  <si>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</si>
  <si>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</si>
  <si>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</si>
  <si>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</si>
  <si>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</si>
  <si>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</si>
  <si>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</si>
  <si>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</si>
  <si>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</si>
  <si>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</si>
  <si>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</si>
  <si>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</si>
  <si>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</si>
  <si>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</si>
  <si>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</si>
  <si>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</si>
  <si>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</si>
  <si>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</si>
  <si>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</si>
  <si>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</si>
  <si>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</si>
  <si>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</si>
  <si>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</si>
  <si>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</si>
  <si>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</si>
  <si>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</si>
  <si>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</si>
  <si>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</si>
  <si>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</si>
  <si>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</si>
  <si>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</si>
  <si>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</si>
  <si>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</si>
  <si>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</si>
  <si>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</si>
  <si>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</si>
  <si>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</si>
  <si>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</si>
  <si>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</si>
  <si>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</si>
  <si>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</si>
  <si>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</si>
  <si>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</si>
  <si>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</si>
  <si>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</si>
  <si>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</si>
  <si>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</si>
  <si>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</si>
  <si>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</si>
  <si>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</si>
  <si>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</si>
  <si>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</si>
  <si>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</si>
  <si>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</si>
  <si>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</si>
  <si>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</si>
  <si>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</si>
  <si>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</si>
  <si>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</si>
  <si>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</si>
  <si>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</si>
  <si>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</si>
  <si>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</si>
  <si>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</si>
  <si>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</si>
  <si>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</si>
  <si>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</si>
  <si>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</si>
  <si>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</si>
  <si>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</si>
  <si>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</si>
  <si>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</si>
  <si>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</si>
  <si>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</si>
  <si>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</si>
  <si>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</si>
  <si>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</si>
  <si>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</si>
  <si>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</si>
  <si>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</si>
  <si>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</si>
  <si>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</si>
  <si>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</si>
  <si>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</si>
  <si>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</si>
  <si>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</si>
  <si>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</si>
  <si>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</si>
  <si>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</si>
  <si>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</si>
  <si>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</si>
  <si>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</si>
  <si>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</si>
  <si>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</si>
  <si>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</si>
  <si>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</si>
  <si>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</si>
  <si>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</si>
  <si>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</si>
  <si>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</si>
  <si>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</si>
  <si>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</si>
  <si>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</si>
  <si>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</si>
  <si>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</si>
  <si>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</si>
  <si>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</si>
  <si>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</si>
  <si>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</si>
  <si>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</si>
  <si>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</si>
  <si>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</si>
  <si>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</si>
  <si>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</si>
  <si>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</si>
  <si>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</si>
  <si>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</si>
  <si>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</si>
  <si>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</si>
  <si>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</si>
  <si>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</si>
  <si>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</si>
  <si>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</si>
  <si>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</si>
  <si>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</si>
  <si>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</si>
  <si>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</si>
  <si>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</si>
  <si>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</si>
  <si>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</si>
  <si>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</si>
  <si>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</si>
  <si>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</si>
  <si>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</si>
  <si>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</si>
  <si>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</si>
  <si>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</si>
  <si>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</si>
  <si>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</si>
  <si>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</si>
  <si>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</si>
  <si>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</si>
  <si>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</si>
  <si>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</si>
  <si>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</si>
  <si>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</si>
  <si>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</si>
  <si>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</si>
  <si>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</si>
  <si>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</si>
  <si>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</si>
  <si>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</si>
  <si>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</si>
  <si>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</si>
  <si>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</si>
  <si>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</si>
  <si>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</si>
  <si>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</si>
  <si>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</si>
  <si>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</si>
  <si>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</si>
  <si>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</si>
  <si>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</si>
  <si>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</si>
  <si>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</si>
  <si>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</si>
  <si>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</si>
  <si>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</si>
  <si>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</si>
  <si>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</si>
  <si>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</si>
  <si>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</si>
  <si>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</si>
  <si>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</si>
  <si>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</si>
  <si>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</si>
  <si>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</si>
  <si>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</si>
  <si>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</si>
  <si>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</si>
  <si>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</si>
  <si>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</si>
  <si>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</si>
  <si>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</si>
  <si>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</si>
  <si>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</si>
  <si>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</si>
  <si>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</si>
  <si>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</si>
  <si>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</si>
  <si>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</si>
  <si>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</si>
  <si>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</si>
  <si>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</si>
  <si>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</si>
  <si>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</si>
  <si>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</si>
  <si>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</si>
  <si>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</si>
  <si>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</si>
  <si>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</si>
  <si>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</si>
  <si>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</si>
  <si>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</si>
  <si>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</si>
  <si>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</si>
  <si>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</si>
  <si>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</si>
  <si>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</si>
  <si>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</si>
  <si>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</si>
  <si>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</si>
  <si>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</si>
  <si>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</si>
  <si>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</si>
  <si>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</si>
  <si>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</si>
  <si>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</si>
  <si>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</si>
  <si>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</si>
  <si>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</si>
  <si>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</si>
  <si>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</si>
  <si>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</si>
  <si>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</si>
  <si>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</si>
  <si>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</si>
  <si>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</si>
  <si>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</si>
  <si>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</si>
  <si>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</si>
  <si>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</si>
  <si>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</si>
  <si>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</si>
  <si>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</si>
  <si>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</si>
  <si>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</si>
  <si>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</si>
  <si>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</si>
  <si>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</si>
  <si>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</si>
  <si>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</si>
  <si>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</si>
  <si>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</si>
  <si>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</si>
  <si>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</si>
  <si>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</si>
  <si>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</si>
  <si>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</si>
  <si>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</si>
  <si>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</si>
  <si>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</si>
  <si>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</si>
  <si>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</si>
  <si>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</si>
  <si>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</si>
  <si>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</si>
  <si>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</si>
  <si>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</si>
  <si>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</si>
  <si>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</si>
  <si>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</si>
  <si>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</si>
  <si>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</si>
  <si>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</si>
  <si>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</si>
  <si>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</si>
  <si>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</si>
  <si>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</si>
  <si>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</si>
  <si>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</si>
  <si>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</si>
  <si>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</si>
  <si>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</si>
  <si>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</si>
  <si>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</si>
  <si>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</si>
  <si>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</si>
  <si>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</si>
  <si>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</si>
  <si>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</si>
  <si>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</si>
  <si>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</si>
  <si>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</si>
  <si>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</si>
  <si>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</si>
  <si>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</si>
  <si>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</si>
  <si>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</si>
  <si>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</si>
  <si>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</si>
  <si>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</si>
  <si>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</si>
  <si>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</si>
  <si>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</si>
  <si>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</si>
  <si>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</si>
  <si>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</si>
  <si>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</si>
  <si>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</si>
  <si>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</si>
  <si>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</si>
  <si>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</si>
  <si>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</si>
  <si>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</si>
  <si>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</si>
  <si>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</si>
  <si>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</si>
  <si>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</si>
  <si>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</si>
  <si>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</si>
  <si>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</si>
  <si>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</si>
  <si>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</si>
  <si>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</si>
  <si>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</si>
  <si>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</si>
  <si>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</si>
  <si>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</si>
  <si>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</si>
  <si>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</si>
  <si>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</si>
  <si>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</si>
  <si>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</si>
  <si>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</si>
  <si>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</si>
  <si>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</si>
  <si>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</si>
  <si>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</si>
  <si>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</si>
  <si>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</si>
  <si>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</si>
  <si>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</si>
  <si>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</si>
  <si>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</si>
  <si>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</si>
  <si>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</si>
  <si>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</si>
  <si>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</si>
  <si>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</si>
  <si>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</si>
  <si>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</si>
  <si>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</si>
  <si>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</si>
  <si>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</si>
  <si>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</si>
  <si>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</si>
  <si>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</si>
  <si>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</si>
  <si>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</si>
  <si>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</si>
  <si>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</si>
  <si>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</si>
  <si>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</si>
  <si>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</si>
  <si>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</si>
  <si>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</si>
  <si>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</si>
  <si>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</si>
  <si>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</si>
  <si>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</si>
  <si>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</si>
  <si>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</si>
  <si>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</si>
  <si>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</si>
  <si>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</si>
  <si>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</si>
  <si>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</si>
  <si>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</si>
  <si>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</si>
  <si>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</si>
  <si>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</si>
  <si>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</si>
  <si>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</si>
  <si>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</si>
  <si>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</si>
  <si>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</si>
  <si>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</si>
  <si>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</si>
  <si>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</si>
  <si>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</si>
  <si>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</si>
  <si>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</si>
  <si>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</si>
  <si>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</si>
  <si>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</si>
  <si>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</si>
  <si>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</si>
  <si>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</si>
  <si>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</si>
  <si>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</si>
  <si>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</si>
  <si>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</si>
  <si>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</si>
  <si>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</si>
  <si>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</si>
  <si>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</si>
  <si>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</si>
  <si>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</si>
  <si>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</si>
  <si>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</si>
  <si>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</si>
  <si>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</si>
  <si>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</si>
  <si>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</si>
  <si>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</si>
  <si>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</si>
  <si>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</si>
  <si>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</si>
  <si>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</si>
  <si>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</si>
  <si>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</si>
  <si>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</si>
  <si>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</si>
  <si>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</si>
  <si>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</si>
  <si>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</si>
  <si>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</si>
  <si>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</si>
  <si>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</si>
  <si>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</si>
  <si>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</si>
  <si>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</si>
  <si>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</si>
  <si>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</si>
  <si>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</si>
  <si>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</si>
  <si>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</si>
  <si>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</si>
  <si>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</si>
  <si>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</si>
  <si>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</si>
  <si>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</si>
  <si>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</si>
  <si>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</si>
  <si>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</si>
  <si>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</si>
  <si>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</si>
  <si>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</si>
  <si>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</si>
  <si>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</si>
  <si>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</si>
  <si>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</si>
  <si>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</si>
  <si>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</si>
  <si>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</si>
  <si>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</si>
  <si>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</si>
  <si>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</si>
  <si>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</si>
  <si>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</si>
  <si>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</si>
  <si>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</si>
  <si>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</si>
  <si>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</si>
  <si>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</si>
  <si>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</si>
  <si>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</si>
  <si>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</si>
  <si>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</si>
  <si>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</si>
  <si>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</si>
  <si>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</si>
  <si>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</si>
  <si>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</si>
  <si>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</si>
  <si>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</si>
  <si>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</si>
  <si>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</si>
  <si>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</si>
  <si>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</si>
  <si>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</si>
  <si>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</si>
  <si>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</si>
  <si>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</si>
  <si>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</si>
  <si>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</si>
  <si>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</si>
  <si>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</si>
  <si>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</si>
  <si>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</si>
  <si>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</si>
  <si>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</si>
  <si>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</si>
  <si>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</si>
  <si>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</si>
  <si>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</si>
  <si>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</si>
  <si>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</si>
  <si>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</si>
  <si>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</si>
  <si>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</si>
  <si>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</si>
  <si>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</si>
  <si>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</si>
  <si>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</si>
  <si>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</si>
  <si>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</si>
  <si>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</si>
  <si>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</si>
  <si>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</si>
  <si>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</si>
  <si>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</si>
  <si>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</si>
  <si>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</si>
  <si>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</si>
  <si>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</si>
  <si>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</si>
  <si>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</si>
  <si>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</si>
  <si>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</si>
  <si>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</si>
  <si>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</si>
  <si>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</si>
  <si>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</si>
  <si>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</si>
  <si>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</si>
  <si>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</si>
  <si>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</si>
  <si>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</si>
  <si>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</si>
  <si>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</si>
  <si>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</si>
  <si>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</si>
  <si>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</si>
  <si>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</si>
  <si>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</si>
  <si>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</si>
  <si>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</si>
  <si>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</si>
  <si>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</si>
  <si>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</si>
  <si>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</si>
  <si>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</si>
  <si>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</si>
  <si>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</si>
  <si>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</si>
  <si>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</si>
  <si>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</si>
  <si>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</si>
  <si>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</si>
  <si>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</si>
  <si>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</si>
  <si>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</si>
  <si>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</si>
  <si>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</si>
  <si>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</si>
  <si>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</si>
  <si>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</si>
  <si>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</si>
  <si>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</si>
  <si>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</si>
  <si>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</si>
  <si>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</si>
  <si>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</si>
  <si>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</si>
  <si>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</si>
  <si>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</si>
  <si>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</si>
  <si>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</si>
  <si>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</si>
  <si>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</si>
  <si>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</si>
  <si>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</si>
  <si>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</si>
  <si>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</si>
  <si>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</si>
  <si>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</si>
  <si>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</si>
  <si>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</si>
  <si>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</si>
  <si>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</si>
  <si>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</si>
  <si>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</si>
  <si>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</si>
  <si>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</si>
  <si>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</si>
  <si>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</si>
  <si>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</si>
  <si>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</si>
  <si>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</si>
  <si>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</si>
  <si>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</si>
  <si>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</si>
  <si>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</si>
  <si>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</si>
  <si>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</si>
  <si>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</si>
  <si>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</si>
  <si>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</si>
  <si>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</si>
  <si>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</si>
  <si>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</si>
  <si>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</si>
  <si>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</si>
  <si>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</si>
  <si>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</si>
  <si>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</si>
  <si>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</si>
  <si>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</si>
  <si>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</si>
  <si>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</si>
  <si>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</si>
  <si>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</si>
  <si>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</si>
  <si>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</si>
  <si>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</si>
  <si>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</si>
  <si>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</si>
  <si>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</si>
  <si>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</si>
  <si>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</si>
  <si>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</si>
  <si>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</si>
  <si>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</si>
  <si>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</si>
  <si>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</si>
  <si>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</si>
  <si>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</si>
  <si>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</si>
  <si>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</si>
  <si>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</si>
  <si>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</si>
  <si>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</si>
  <si>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</si>
  <si>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</si>
  <si>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</si>
  <si>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</si>
  <si>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</si>
  <si>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</si>
  <si>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</si>
  <si>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</si>
  <si>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</si>
  <si>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</si>
  <si>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</si>
  <si>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</si>
  <si>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</si>
  <si>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</si>
  <si>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</si>
  <si>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</si>
  <si>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</si>
  <si>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</si>
  <si>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</si>
  <si>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</si>
  <si>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</si>
  <si>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</si>
  <si>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</si>
  <si>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</si>
  <si>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</si>
  <si>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</si>
  <si>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</si>
  <si>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</si>
  <si>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</si>
  <si>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</si>
  <si>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</si>
  <si>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</si>
  <si>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</si>
  <si>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</si>
  <si>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</si>
  <si>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</si>
  <si>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</si>
  <si>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</si>
  <si>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</si>
  <si>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</si>
  <si>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</si>
  <si>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</si>
  <si>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</si>
  <si>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</si>
  <si>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</si>
  <si>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</si>
  <si>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</si>
  <si>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</si>
  <si>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</si>
  <si>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</si>
  <si>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</si>
  <si>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</si>
  <si>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</si>
  <si>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</si>
  <si>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</si>
  <si>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</si>
  <si>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</si>
  <si>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</si>
  <si>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</si>
  <si>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</si>
  <si>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</si>
  <si>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</si>
  <si>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</si>
  <si>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</si>
  <si>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</si>
  <si>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</si>
  <si>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</si>
  <si>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</si>
  <si>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</si>
  <si>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</si>
  <si>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</si>
  <si>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</si>
  <si>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</si>
  <si>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</si>
  <si>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</si>
  <si>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</si>
  <si>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</si>
  <si>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</si>
  <si>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</si>
  <si>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</si>
  <si>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</si>
  <si>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</si>
  <si>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</si>
  <si>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</si>
  <si>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</si>
  <si>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</si>
  <si>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</si>
  <si>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</si>
  <si>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</si>
  <si>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</si>
  <si>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</si>
  <si>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</si>
  <si>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</si>
  <si>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</si>
  <si>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</si>
  <si>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</si>
  <si>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</si>
  <si>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</si>
  <si>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</si>
  <si>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</si>
  <si>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</si>
  <si>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</si>
  <si>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</si>
  <si>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</si>
  <si>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</si>
  <si>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</si>
  <si>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</si>
  <si>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</si>
  <si>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</si>
  <si>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</si>
  <si>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</si>
  <si>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</si>
  <si>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</si>
  <si>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</si>
  <si>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</si>
  <si>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</si>
  <si>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</si>
  <si>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</si>
  <si>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</si>
  <si>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</si>
  <si>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</si>
  <si>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</si>
  <si>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</si>
  <si>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</si>
  <si>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</si>
  <si>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</si>
  <si>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</si>
  <si>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</si>
  <si>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</si>
  <si>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</si>
  <si>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</si>
  <si>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</si>
  <si>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</si>
  <si>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</si>
  <si>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</si>
  <si>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</si>
  <si>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</si>
  <si>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</si>
  <si>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</si>
  <si>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</si>
  <si>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</si>
  <si>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</si>
  <si>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</si>
  <si>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</si>
  <si>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</si>
  <si>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</si>
  <si>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</si>
  <si>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</si>
  <si>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</si>
  <si>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</si>
  <si>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</si>
  <si>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</si>
  <si>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</si>
  <si>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</si>
  <si>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</si>
  <si>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</si>
  <si>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</si>
  <si>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</si>
  <si>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</si>
  <si>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</si>
  <si>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</si>
  <si>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</si>
  <si>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</si>
  <si>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</si>
  <si>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</si>
  <si>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</si>
  <si>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</si>
  <si>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</si>
  <si>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</si>
  <si>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</si>
  <si>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</si>
  <si>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</si>
  <si>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</si>
  <si>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</si>
  <si>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</si>
  <si>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</si>
  <si>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</si>
  <si>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</si>
  <si>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</si>
  <si>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</si>
  <si>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</si>
  <si>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</si>
  <si>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</si>
  <si>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</si>
  <si>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</si>
  <si>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</si>
  <si>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</si>
  <si>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</si>
  <si>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</si>
  <si>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</si>
  <si>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</si>
  <si>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</si>
  <si>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</si>
  <si>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</si>
  <si>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</si>
  <si>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</si>
  <si>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</si>
  <si>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</si>
  <si>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</si>
  <si>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</si>
  <si>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</si>
  <si>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</si>
  <si>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</si>
  <si>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</si>
  <si>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</si>
  <si>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</si>
  <si>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</si>
  <si>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</si>
  <si>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</si>
  <si>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</si>
  <si>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</si>
  <si>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</si>
  <si>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</si>
  <si>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</si>
  <si>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</si>
  <si>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</si>
  <si>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</si>
  <si>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</si>
  <si>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</si>
  <si>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</si>
  <si>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</si>
  <si>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</si>
  <si>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</si>
  <si>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</si>
  <si>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</si>
  <si>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</si>
  <si>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</si>
  <si>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</si>
  <si>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</si>
  <si>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</si>
  <si>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</si>
  <si>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</si>
  <si>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</si>
  <si>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</si>
  <si>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</si>
  <si>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</si>
  <si>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</si>
  <si>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</si>
  <si>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</si>
  <si>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</si>
  <si>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</si>
  <si>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</si>
  <si>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</si>
  <si>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</si>
  <si>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</si>
  <si>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</si>
  <si>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</si>
  <si>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</si>
  <si>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</si>
  <si>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</si>
  <si>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</si>
  <si>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</si>
  <si>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</si>
  <si>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</si>
  <si>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</si>
  <si>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</si>
  <si>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</si>
  <si>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</si>
  <si>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</si>
  <si>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</si>
  <si>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</si>
  <si>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</si>
  <si>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</si>
  <si>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</si>
  <si>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</si>
  <si>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</si>
  <si>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</si>
  <si>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</si>
  <si>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</si>
  <si>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</si>
  <si>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</si>
  <si>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</si>
  <si>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</si>
  <si>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</si>
  <si>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</si>
  <si>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</si>
  <si>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</si>
  <si>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</si>
  <si>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</si>
  <si>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</si>
  <si>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</si>
  <si>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</si>
  <si>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</si>
  <si>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</si>
  <si>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</si>
  <si>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</si>
  <si>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</si>
  <si>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</si>
  <si>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</si>
  <si>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</si>
  <si>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</si>
  <si>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</si>
  <si>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</si>
  <si>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</si>
  <si>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</si>
  <si>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</si>
  <si>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</si>
  <si>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</si>
  <si>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</si>
  <si>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</si>
  <si>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</si>
  <si>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</si>
  <si>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</si>
  <si>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</si>
  <si>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</si>
  <si>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</si>
  <si>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</si>
  <si>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</si>
  <si>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</si>
  <si>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</si>
  <si>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</si>
  <si>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</si>
  <si>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</si>
  <si>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</si>
  <si>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</si>
  <si>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</si>
  <si>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</si>
  <si>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</si>
  <si>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</si>
  <si>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</si>
  <si>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</si>
  <si>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</si>
  <si>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</si>
  <si>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</si>
  <si>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</si>
  <si>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</si>
  <si>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</si>
  <si>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</si>
  <si>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</si>
  <si>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</si>
  <si>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</si>
  <si>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</si>
  <si>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</si>
  <si>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</si>
  <si>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</si>
  <si>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</si>
  <si>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</si>
  <si>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</si>
  <si>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</si>
  <si>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</si>
  <si>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</si>
  <si>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</si>
  <si>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</si>
  <si>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</si>
  <si>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</si>
  <si>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</si>
  <si>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</si>
  <si>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</si>
  <si>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</si>
  <si>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</si>
  <si>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</si>
  <si>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</si>
  <si>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</si>
  <si>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</si>
  <si>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</si>
  <si>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</si>
  <si>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</si>
  <si>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</si>
  <si>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</si>
  <si>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</si>
  <si>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</si>
  <si>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</si>
  <si>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</si>
  <si>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</si>
  <si>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</si>
  <si>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</si>
  <si>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</si>
  <si>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</si>
  <si>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</si>
  <si>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</si>
  <si>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</si>
  <si>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</si>
  <si>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</si>
  <si>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</si>
  <si>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</si>
  <si>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</si>
  <si>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</si>
  <si>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</si>
  <si>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</si>
  <si>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</si>
  <si>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</si>
  <si>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</si>
  <si>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</si>
  <si>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</si>
  <si>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</si>
  <si>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</si>
  <si>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</si>
  <si>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</si>
  <si>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</si>
  <si>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</si>
  <si>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</si>
  <si>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</si>
  <si>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</si>
  <si>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</si>
  <si>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</si>
  <si>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</si>
  <si>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</si>
  <si>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</si>
  <si>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</si>
  <si>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</si>
  <si>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</si>
  <si>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</si>
  <si>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</si>
  <si>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</si>
  <si>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</si>
  <si>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</si>
  <si>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</si>
  <si>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</si>
  <si>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</si>
  <si>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</si>
  <si>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</si>
  <si>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</si>
  <si>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</si>
  <si>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</si>
  <si>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</si>
  <si>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</si>
  <si>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</si>
  <si>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</si>
  <si>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</si>
  <si>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</si>
  <si>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</si>
  <si>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</si>
  <si>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</si>
  <si>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</si>
  <si>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</si>
  <si>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</si>
  <si>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</si>
  <si>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</si>
  <si>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</si>
  <si>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</si>
  <si>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</si>
  <si>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</si>
  <si>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</si>
  <si>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</si>
  <si>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</si>
  <si>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</si>
  <si>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</si>
  <si>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</si>
  <si>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</si>
  <si>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</si>
  <si>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</si>
  <si>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</si>
  <si>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</si>
  <si>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</si>
  <si>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</si>
  <si>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</si>
  <si>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</si>
  <si>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</si>
  <si>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</si>
  <si>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</si>
  <si>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</si>
  <si>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</si>
  <si>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</si>
  <si>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</si>
  <si>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</si>
  <si>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</si>
  <si>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</si>
  <si>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</si>
  <si>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</si>
  <si>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</si>
  <si>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</si>
  <si>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</si>
  <si>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</si>
  <si>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</si>
  <si>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</si>
  <si>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</si>
  <si>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</si>
  <si>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</si>
  <si>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</si>
  <si>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</si>
  <si>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</si>
  <si>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</si>
  <si>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</si>
  <si>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</si>
  <si>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</si>
  <si>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</si>
  <si>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</si>
  <si>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</si>
  <si>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</si>
  <si>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</si>
  <si>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</si>
  <si>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</si>
  <si>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</si>
  <si>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</si>
  <si>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</si>
  <si>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</si>
  <si>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</si>
  <si>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</si>
  <si>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</si>
  <si>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</si>
  <si>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</si>
  <si>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</si>
  <si>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</si>
  <si>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</si>
  <si>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</si>
  <si>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</si>
  <si>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</si>
  <si>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</si>
  <si>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</si>
  <si>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</si>
  <si>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</si>
  <si>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</si>
  <si>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</si>
  <si>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</si>
  <si>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</si>
  <si>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</si>
  <si>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</si>
  <si>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</si>
  <si>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</si>
  <si>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</si>
  <si>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</si>
  <si>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</si>
  <si>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</si>
  <si>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</si>
  <si>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</si>
  <si>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</si>
  <si>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</si>
  <si>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</si>
  <si>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</si>
  <si>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</si>
  <si>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</si>
  <si>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</si>
  <si>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</si>
  <si>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</si>
  <si>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</si>
  <si>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</si>
  <si>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</si>
  <si>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</si>
  <si>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</si>
  <si>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</si>
  <si>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</si>
  <si>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</si>
  <si>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</si>
  <si>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</si>
  <si>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</si>
  <si>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</si>
  <si>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</si>
  <si>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</si>
  <si>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</si>
  <si>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</si>
  <si>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</si>
  <si>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</si>
  <si>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</si>
  <si>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</si>
  <si>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</si>
  <si>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</si>
  <si>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</si>
  <si>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</si>
  <si>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</si>
  <si>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</si>
  <si>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</si>
  <si>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</si>
  <si>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</si>
  <si>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</si>
  <si>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</si>
  <si>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</si>
  <si>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</si>
  <si>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</si>
  <si>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</si>
  <si>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</si>
  <si>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</si>
  <si>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</si>
  <si>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</si>
  <si>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</si>
  <si>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</si>
  <si>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</si>
  <si>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</si>
  <si>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</si>
  <si>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</si>
  <si>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</si>
  <si>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</si>
  <si>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</si>
  <si>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</si>
  <si>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</si>
  <si>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</si>
  <si>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</si>
  <si>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</si>
  <si>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</si>
  <si>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</si>
  <si>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</si>
  <si>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</si>
  <si>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</si>
  <si>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</si>
  <si>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</si>
  <si>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</si>
  <si>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</si>
  <si>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</si>
  <si>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</si>
  <si>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</si>
  <si>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</si>
  <si>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</si>
  <si>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</si>
  <si>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</si>
  <si>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</si>
  <si>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</si>
  <si>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</si>
  <si>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</si>
  <si>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</si>
  <si>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</si>
  <si>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</si>
  <si>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</si>
  <si>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</si>
  <si>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</si>
  <si>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</si>
  <si>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</si>
  <si>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</si>
  <si>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</si>
  <si>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</si>
  <si>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</si>
  <si>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</si>
  <si>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</si>
  <si>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</si>
  <si>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</si>
  <si>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</si>
  <si>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</si>
  <si>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</si>
  <si>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</si>
  <si>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</si>
  <si>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</si>
  <si>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</si>
  <si>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</si>
  <si>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</si>
  <si>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</si>
  <si>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</si>
  <si>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</si>
  <si>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</si>
  <si>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</si>
  <si>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</si>
  <si>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</si>
  <si>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</si>
  <si>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</si>
  <si>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</si>
  <si>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</si>
  <si>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</si>
  <si>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</si>
  <si>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</si>
  <si>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</si>
  <si>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</si>
  <si>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</si>
  <si>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</si>
  <si>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</si>
  <si>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</si>
  <si>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</si>
  <si>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</si>
  <si>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</si>
  <si>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</si>
  <si>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</si>
  <si>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</si>
  <si>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</si>
  <si>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</si>
  <si>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</si>
  <si>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</si>
  <si>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</si>
  <si>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</si>
  <si>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</si>
  <si>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</si>
  <si>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</si>
  <si>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</si>
  <si>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</si>
  <si>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</si>
  <si>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</si>
  <si>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</si>
  <si>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</si>
  <si>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</si>
  <si>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</si>
  <si>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</si>
  <si>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</si>
  <si>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</si>
  <si>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</si>
  <si>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</si>
  <si>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</si>
  <si>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</si>
  <si>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</si>
  <si>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</si>
  <si>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</si>
  <si>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</si>
  <si>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</si>
  <si>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</si>
  <si>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</si>
  <si>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</si>
  <si>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</si>
  <si>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</si>
  <si>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</si>
  <si>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</si>
  <si>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</si>
  <si>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</si>
  <si>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</si>
  <si>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</si>
  <si>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</si>
  <si>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</si>
  <si>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</si>
  <si>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</si>
  <si>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</si>
  <si>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</si>
  <si>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</si>
  <si>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</si>
  <si>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</si>
  <si>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</si>
  <si>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</si>
  <si>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</si>
  <si>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</si>
  <si>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</si>
  <si>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</si>
  <si>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</si>
  <si>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</si>
  <si>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</si>
  <si>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</si>
  <si>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</si>
  <si>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</si>
  <si>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</si>
  <si>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</si>
  <si>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</si>
  <si>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</si>
  <si>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</si>
  <si>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</si>
  <si>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</si>
  <si>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</si>
  <si>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</si>
  <si>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</si>
  <si>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</si>
  <si>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</si>
  <si>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</si>
  <si>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</si>
  <si>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</si>
  <si>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</si>
  <si>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</si>
  <si>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</si>
  <si>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</si>
  <si>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</si>
  <si>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</si>
  <si>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</si>
  <si>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</si>
  <si>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</si>
  <si>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</si>
  <si>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</si>
  <si>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</si>
  <si>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</si>
  <si>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</si>
  <si>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</si>
  <si>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</si>
  <si>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</si>
  <si>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</si>
  <si>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</si>
  <si>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</si>
  <si>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</si>
  <si>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</si>
  <si>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</si>
  <si>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</si>
  <si>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</si>
  <si>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</si>
  <si>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</si>
  <si>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</si>
  <si>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</si>
  <si>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</si>
  <si>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</si>
  <si>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</si>
  <si>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</si>
  <si>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</si>
  <si>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</si>
  <si>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</si>
  <si>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</si>
  <si>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</si>
  <si>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</si>
  <si>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</si>
  <si>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</si>
  <si>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</si>
  <si>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</si>
  <si>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</si>
  <si>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</si>
  <si>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</si>
  <si>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</si>
  <si>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</si>
  <si>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</si>
  <si>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</si>
  <si>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</si>
  <si>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</si>
  <si>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</si>
  <si>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</si>
  <si>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</si>
  <si>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</si>
  <si>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</si>
  <si>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</si>
  <si>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</si>
  <si>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</si>
  <si>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</si>
  <si>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</si>
  <si>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</si>
  <si>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</si>
  <si>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</si>
  <si>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</si>
  <si>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</si>
  <si>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</si>
  <si>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</si>
  <si>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</si>
  <si>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</si>
  <si>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</si>
  <si>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</si>
  <si>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</si>
  <si>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</si>
  <si>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</si>
  <si>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</si>
  <si>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</si>
  <si>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</si>
  <si>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</si>
  <si>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</si>
  <si>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</si>
  <si>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</si>
  <si>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</si>
  <si>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</si>
  <si>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</si>
  <si>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</si>
  <si>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</si>
  <si>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</si>
  <si>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</si>
  <si>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</si>
  <si>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</si>
  <si>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</si>
  <si>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</si>
  <si>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</si>
  <si>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</si>
  <si>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</si>
  <si>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</si>
  <si>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</si>
  <si>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</si>
  <si>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</si>
  <si>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</si>
  <si>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</si>
  <si>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</si>
  <si>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</si>
  <si>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</si>
  <si>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</si>
  <si>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</si>
  <si>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</si>
  <si>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</si>
  <si>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</si>
  <si>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</si>
  <si>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</si>
  <si>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</si>
  <si>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</si>
  <si>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</si>
  <si>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</si>
  <si>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</si>
  <si>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</si>
  <si>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</si>
  <si>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</si>
  <si>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</si>
  <si>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</si>
  <si>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</si>
  <si>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</si>
  <si>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</si>
  <si>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</si>
  <si>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</si>
  <si>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</si>
  <si>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</si>
  <si>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</si>
  <si>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</si>
  <si>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</si>
  <si>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</si>
  <si>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</si>
  <si>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</si>
  <si>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</si>
  <si>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</si>
  <si>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</si>
  <si>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</si>
  <si>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</si>
  <si>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</si>
  <si>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</si>
  <si>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</si>
  <si>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</si>
  <si>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</si>
  <si>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</si>
  <si>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</si>
  <si>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</si>
  <si>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</si>
  <si>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</si>
  <si>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</si>
  <si>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</si>
  <si>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</si>
  <si>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</si>
  <si>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</si>
  <si>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</si>
  <si>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</si>
  <si>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</si>
  <si>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</si>
  <si>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</si>
  <si>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</si>
  <si>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</si>
  <si>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</si>
  <si>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</si>
  <si>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</si>
  <si>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</si>
  <si>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</si>
  <si>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</si>
  <si>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</si>
  <si>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</si>
  <si>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</si>
  <si>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</si>
  <si>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</si>
  <si>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</si>
  <si>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</si>
  <si>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</si>
  <si>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</si>
  <si>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</si>
  <si>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</si>
  <si>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</si>
  <si>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</si>
  <si>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</si>
  <si>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</si>
  <si>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</si>
  <si>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</si>
  <si>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</si>
  <si>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</si>
  <si>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</si>
  <si>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</si>
  <si>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</si>
  <si>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</si>
  <si>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</si>
  <si>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</si>
  <si>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</si>
  <si>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</si>
  <si>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</si>
  <si>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</si>
  <si>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</si>
  <si>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</si>
  <si>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</si>
  <si>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</si>
  <si>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</si>
  <si>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</si>
  <si>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</si>
  <si>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</si>
  <si>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</si>
  <si>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</si>
  <si>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</si>
  <si>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</si>
  <si>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</si>
  <si>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</si>
  <si>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</si>
  <si>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</si>
  <si>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</si>
  <si>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</si>
  <si>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</si>
  <si>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</si>
  <si>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</si>
  <si>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</si>
  <si>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</si>
  <si>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</si>
  <si>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</si>
  <si>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</si>
  <si>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</si>
  <si>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</si>
  <si>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</si>
  <si>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</si>
  <si>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</si>
  <si>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</si>
  <si>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</si>
  <si>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</si>
  <si>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</si>
  <si>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</si>
  <si>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</si>
  <si>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</si>
  <si>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</si>
  <si>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</si>
  <si>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</si>
  <si>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</si>
  <si>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</si>
  <si>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</si>
  <si>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</si>
  <si>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</si>
  <si>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</si>
  <si>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</si>
  <si>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</si>
  <si>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</si>
  <si>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</si>
  <si>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</si>
  <si>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</si>
  <si>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</si>
  <si>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</si>
  <si>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</si>
  <si>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</si>
  <si>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</si>
  <si>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</si>
  <si>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</si>
  <si>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</si>
  <si>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</si>
  <si>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</si>
  <si>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</si>
  <si>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</si>
  <si>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</si>
  <si>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</si>
  <si>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</si>
  <si>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</si>
  <si>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</si>
  <si>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</si>
  <si>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</si>
  <si>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</si>
  <si>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</si>
  <si>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</si>
  <si>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</si>
  <si>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</si>
  <si>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</si>
  <si>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</si>
  <si>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</si>
  <si>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</si>
  <si>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</si>
  <si>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</si>
  <si>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</si>
  <si>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</si>
  <si>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</si>
  <si>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</si>
  <si>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</si>
  <si>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</si>
  <si>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</si>
  <si>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</si>
  <si>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</si>
  <si>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</si>
  <si>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</si>
  <si>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</si>
  <si>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</si>
  <si>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</si>
  <si>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</si>
  <si>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</si>
  <si>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</si>
  <si>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</si>
  <si>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</si>
  <si>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</si>
  <si>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</si>
  <si>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</si>
  <si>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</si>
  <si>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</si>
  <si>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</si>
  <si>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</si>
  <si>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</si>
  <si>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</si>
  <si>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</si>
  <si>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</si>
  <si>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</si>
  <si>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</si>
  <si>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</si>
  <si>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</si>
  <si>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</si>
  <si>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</si>
  <si>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</si>
  <si>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</si>
  <si>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</si>
  <si>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</si>
  <si>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</si>
  <si>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</si>
  <si>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</si>
  <si>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</si>
  <si>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</si>
  <si>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</si>
  <si>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</si>
  <si>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</si>
  <si>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</si>
  <si>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</si>
  <si>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</si>
  <si>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</si>
  <si>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</si>
  <si>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</si>
  <si>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</si>
  <si>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</si>
  <si>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</si>
  <si>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</si>
  <si>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</si>
  <si>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</si>
  <si>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</si>
  <si>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</si>
  <si>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</si>
  <si>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</si>
  <si>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</si>
  <si>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</si>
  <si>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</si>
  <si>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</si>
  <si>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</si>
  <si>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</si>
  <si>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</si>
  <si>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</si>
  <si>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</si>
  <si>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</si>
  <si>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</si>
  <si>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</si>
  <si>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</si>
  <si>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</si>
  <si>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</si>
  <si>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</si>
  <si>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</si>
  <si>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</si>
  <si>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</si>
  <si>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</si>
  <si>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</si>
  <si>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</si>
  <si>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</si>
  <si>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</si>
  <si>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</si>
  <si>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</si>
  <si>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</si>
  <si>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</si>
  <si>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</si>
  <si>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</si>
  <si>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</si>
  <si>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</si>
  <si>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</si>
  <si>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</si>
  <si>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</si>
  <si>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</si>
  <si>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</si>
  <si>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</si>
  <si>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</si>
  <si>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</si>
  <si>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</si>
  <si>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</si>
  <si>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</si>
  <si>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</si>
  <si>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</si>
  <si>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</si>
  <si>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</si>
  <si>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</si>
  <si>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</si>
  <si>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</si>
  <si>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</si>
  <si>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</si>
  <si>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</si>
  <si>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</si>
  <si>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</si>
  <si>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</si>
  <si>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</si>
  <si>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</si>
  <si>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</si>
  <si>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</si>
  <si>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</si>
  <si>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</si>
  <si>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</si>
  <si>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</si>
  <si>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</si>
  <si>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</si>
  <si>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</si>
  <si>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</si>
  <si>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</si>
  <si>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</si>
  <si>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</si>
  <si>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</si>
  <si>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</si>
  <si>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</si>
  <si>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</si>
  <si>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</si>
  <si>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</si>
  <si>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</si>
  <si>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</si>
  <si>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</si>
  <si>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</si>
  <si>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</si>
  <si>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</si>
  <si>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</si>
  <si>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</si>
  <si>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</si>
  <si>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</si>
  <si>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</si>
  <si>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</si>
  <si>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</si>
  <si>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</si>
  <si>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</si>
  <si>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</si>
  <si>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</si>
  <si>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</si>
  <si>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</si>
  <si>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</si>
  <si>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</si>
  <si>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</si>
  <si>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</si>
  <si>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</si>
  <si>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</si>
  <si>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</si>
  <si>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</si>
  <si>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</si>
  <si>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</si>
  <si>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</si>
  <si>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</si>
  <si>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</si>
  <si>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</si>
  <si>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</si>
  <si>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</si>
  <si>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</si>
  <si>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</si>
  <si>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</si>
  <si>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</si>
  <si>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</si>
  <si>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</si>
  <si>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</si>
  <si>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</si>
  <si>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</si>
  <si>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</si>
  <si>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</si>
  <si>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</si>
  <si>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</si>
  <si>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</si>
  <si>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</si>
  <si>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</si>
  <si>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</si>
  <si>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</si>
  <si>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</si>
  <si>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</si>
  <si>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</si>
  <si>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</si>
  <si>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</si>
  <si>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</si>
  <si>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</si>
  <si>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</si>
  <si>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</si>
  <si>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</si>
  <si>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</si>
  <si>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</si>
  <si>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</si>
  <si>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</si>
  <si>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</si>
  <si>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</si>
  <si>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</si>
  <si>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</si>
  <si>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</si>
  <si>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</si>
  <si>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</si>
  <si>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</si>
  <si>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</si>
  <si>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</si>
  <si>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</si>
  <si>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</si>
  <si>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</si>
  <si>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</si>
  <si>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</si>
  <si>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</si>
  <si>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</si>
  <si>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</si>
  <si>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</si>
  <si>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</si>
  <si>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</si>
  <si>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</si>
  <si>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</si>
  <si>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</si>
  <si>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</si>
  <si>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</si>
  <si>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</si>
  <si>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</si>
  <si>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</si>
  <si>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</si>
  <si>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</si>
  <si>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</si>
  <si>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</si>
  <si>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</si>
  <si>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</si>
  <si>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</si>
  <si>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</si>
  <si>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</si>
  <si>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</si>
  <si>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</si>
  <si>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</si>
  <si>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</si>
  <si>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</si>
  <si>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</si>
  <si>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</si>
  <si>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</si>
  <si>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</si>
  <si>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</si>
  <si>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</si>
  <si>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</si>
  <si>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</si>
  <si>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</si>
  <si>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</si>
  <si>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</si>
  <si>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</si>
  <si>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</si>
  <si>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</si>
  <si>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</si>
  <si>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</si>
  <si>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</si>
  <si>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</si>
  <si>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</si>
  <si>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</si>
  <si>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</si>
  <si>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</si>
  <si>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</si>
  <si>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</si>
  <si>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</si>
  <si>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</si>
  <si>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</si>
  <si>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</si>
  <si>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</si>
  <si>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</si>
  <si>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</si>
  <si>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</si>
  <si>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</si>
  <si>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</si>
  <si>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</si>
  <si>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</si>
  <si>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</si>
  <si>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</si>
  <si>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</si>
  <si>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</si>
  <si>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</si>
  <si>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</si>
  <si>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</si>
  <si>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</si>
  <si>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</si>
  <si>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</si>
  <si>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</si>
  <si>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</si>
  <si>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</si>
  <si>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</si>
  <si>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</si>
  <si>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</si>
  <si>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</si>
  <si>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</si>
  <si>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</si>
  <si>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</si>
  <si>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</si>
  <si>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</si>
  <si>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</si>
  <si>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</si>
  <si>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</si>
  <si>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</si>
  <si>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</si>
  <si>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</si>
  <si>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</si>
  <si>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</si>
  <si>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</si>
  <si>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</si>
  <si>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</si>
  <si>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</si>
  <si>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</si>
  <si>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</si>
  <si>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</si>
  <si>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</si>
  <si>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</si>
  <si>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</si>
  <si>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</si>
  <si>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</si>
  <si>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</si>
  <si>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</si>
  <si>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</si>
  <si>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</si>
  <si>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</si>
  <si>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</si>
  <si>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</si>
  <si>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</si>
  <si>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</si>
  <si>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</si>
  <si>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</si>
  <si>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</si>
  <si>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</si>
  <si>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</si>
  <si>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</si>
  <si>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</si>
  <si>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</si>
  <si>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</si>
  <si>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</si>
  <si>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</si>
  <si>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</si>
  <si>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</si>
  <si>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</si>
  <si>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</si>
  <si>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</si>
  <si>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</si>
  <si>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</si>
  <si>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</si>
  <si>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</si>
  <si>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</si>
  <si>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</si>
  <si>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</si>
  <si>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</si>
  <si>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</si>
  <si>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</si>
  <si>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</si>
  <si>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</si>
  <si>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</si>
  <si>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</si>
  <si>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</si>
  <si>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</si>
  <si>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</si>
  <si>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</si>
  <si>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</si>
  <si>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</si>
  <si>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</si>
  <si>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</si>
  <si>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</si>
  <si>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</si>
  <si>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</si>
  <si>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</si>
  <si>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</si>
  <si>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</si>
  <si>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</si>
  <si>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</si>
  <si>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</si>
  <si>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</si>
  <si>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</si>
  <si>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</si>
  <si>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</si>
  <si>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</si>
  <si>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</si>
  <si>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</si>
  <si>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</si>
  <si>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</si>
  <si>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</si>
  <si>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</si>
  <si>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</si>
  <si>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</si>
  <si>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</si>
  <si>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</si>
  <si>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</si>
  <si>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</si>
  <si>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</si>
  <si>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</si>
  <si>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</si>
  <si>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</si>
  <si>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</si>
  <si>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</si>
  <si>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</si>
  <si>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</si>
  <si>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</si>
  <si>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</si>
  <si>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</si>
  <si>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</si>
  <si>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</si>
  <si>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</si>
  <si>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</si>
  <si>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</si>
  <si>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</si>
  <si>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</si>
  <si>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</si>
  <si>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</si>
  <si>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</si>
  <si>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</si>
  <si>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</si>
  <si>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</si>
  <si>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</si>
  <si>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</si>
  <si>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</si>
  <si>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</si>
  <si>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</si>
  <si>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</si>
  <si>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</si>
  <si>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</si>
  <si>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</si>
  <si>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</si>
  <si>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</si>
  <si>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</si>
  <si>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</si>
  <si>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</si>
  <si>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</si>
  <si>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</si>
  <si>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</si>
  <si>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</si>
  <si>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</si>
  <si>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</si>
  <si>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</si>
  <si>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</si>
  <si>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</si>
  <si>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</si>
  <si>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</si>
  <si>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</si>
  <si>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</si>
  <si>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</si>
  <si>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</si>
  <si>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</si>
  <si>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</si>
  <si>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</si>
  <si>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</si>
  <si>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</si>
  <si>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</si>
  <si>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</si>
  <si>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</si>
  <si>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</si>
  <si>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</si>
  <si>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</si>
  <si>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</si>
  <si>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</si>
  <si>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</si>
  <si>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</si>
  <si>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</si>
  <si>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</si>
  <si>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</si>
  <si>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</si>
  <si>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</si>
  <si>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</si>
  <si>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</si>
  <si>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</si>
  <si>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</si>
  <si>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</si>
  <si>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</si>
  <si>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</si>
  <si>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</si>
  <si>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</si>
  <si>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</si>
  <si>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</si>
  <si>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</si>
  <si>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</si>
  <si>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</si>
  <si>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</si>
  <si>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</si>
  <si>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</si>
  <si>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</si>
  <si>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</si>
  <si>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</si>
  <si>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</si>
  <si>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</si>
  <si>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</si>
  <si>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</si>
  <si>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</si>
  <si>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</si>
  <si>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</si>
  <si>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</si>
  <si>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</si>
  <si>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</si>
  <si>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</si>
  <si>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</si>
  <si>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</si>
  <si>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</si>
  <si>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</si>
  <si>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</si>
  <si>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</si>
  <si>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</si>
  <si>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</si>
  <si>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</si>
  <si>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</si>
  <si>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</si>
  <si>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</si>
  <si>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</si>
  <si>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</si>
  <si>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</si>
  <si>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</si>
  <si>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</si>
  <si>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</si>
  <si>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</si>
  <si>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</si>
  <si>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</si>
  <si>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</si>
  <si>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</si>
  <si>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</si>
  <si>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</si>
  <si>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</si>
  <si>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</si>
  <si>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</si>
  <si>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</si>
  <si>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</si>
  <si>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</si>
  <si>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</si>
  <si>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</si>
  <si>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</si>
  <si>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</si>
  <si>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</si>
  <si>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</si>
  <si>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</si>
  <si>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</si>
  <si>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</si>
  <si>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</si>
  <si>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</si>
  <si>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</si>
  <si>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</si>
  <si>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</si>
  <si>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</si>
  <si>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</si>
  <si>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</si>
  <si>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</si>
  <si>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</si>
  <si>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</si>
  <si>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</si>
  <si>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</si>
  <si>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</si>
  <si>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</si>
  <si>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</si>
  <si>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</si>
  <si>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</si>
  <si>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</si>
  <si>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</si>
  <si>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</si>
  <si>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</si>
  <si>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</si>
  <si>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</si>
  <si>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</si>
  <si>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</si>
  <si>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</si>
  <si>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</si>
  <si>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</si>
  <si>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</si>
  <si>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</si>
  <si>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</si>
  <si>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</si>
  <si>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</si>
  <si>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</si>
  <si>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</si>
  <si>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</si>
  <si>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</si>
  <si>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</si>
  <si>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</si>
  <si>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</si>
  <si>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</si>
  <si>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</si>
  <si>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</si>
  <si>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</si>
  <si>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</si>
  <si>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</si>
  <si>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</si>
  <si>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</si>
  <si>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</si>
  <si>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</si>
  <si>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</si>
  <si>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</si>
  <si>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</si>
  <si>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</si>
  <si>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</si>
  <si>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</si>
  <si>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</si>
  <si>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</si>
  <si>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</si>
  <si>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</si>
  <si>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</si>
  <si>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</si>
  <si>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</si>
  <si>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</si>
  <si>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</si>
  <si>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</si>
  <si>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</si>
  <si>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</si>
  <si>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</si>
  <si>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</si>
  <si>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</si>
  <si>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</si>
  <si>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</si>
  <si>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</si>
  <si>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</si>
  <si>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</si>
  <si>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</si>
  <si>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</si>
  <si>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</si>
  <si>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</si>
  <si>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</si>
  <si>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</si>
  <si>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</si>
  <si>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</si>
  <si>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</si>
  <si>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</si>
  <si>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</si>
  <si>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</si>
  <si>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</si>
  <si>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</si>
  <si>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</si>
  <si>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</si>
  <si>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</si>
  <si>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</si>
  <si>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</si>
  <si>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</si>
  <si>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</si>
  <si>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</si>
  <si>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</si>
  <si>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</si>
  <si>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</si>
  <si>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</si>
  <si>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</si>
  <si>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</si>
  <si>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</si>
  <si>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</si>
  <si>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</si>
  <si>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</si>
  <si>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</si>
  <si>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</si>
  <si>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</si>
  <si>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</si>
  <si>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</si>
  <si>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</si>
  <si>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</si>
  <si>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</si>
  <si>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</si>
  <si>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</si>
  <si>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</si>
  <si>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</si>
  <si>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</si>
  <si>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</si>
  <si>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</si>
  <si>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</si>
  <si>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</si>
  <si>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</si>
  <si>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</si>
  <si>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</si>
  <si>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</si>
  <si>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</si>
  <si>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</si>
  <si>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</si>
  <si>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</si>
  <si>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</si>
  <si>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</si>
  <si>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</si>
  <si>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</si>
  <si>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</si>
  <si>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</si>
  <si>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</si>
  <si>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</si>
  <si>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</si>
  <si>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</si>
  <si>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</si>
  <si>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</si>
  <si>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</si>
  <si>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</si>
  <si>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</si>
  <si>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</si>
  <si>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</si>
  <si>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</si>
  <si>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</si>
  <si>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</si>
  <si>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</si>
  <si>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</si>
  <si>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</si>
  <si>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</si>
  <si>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</si>
  <si>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</si>
  <si>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</si>
  <si>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</si>
  <si>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</si>
  <si>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</si>
  <si>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</si>
  <si>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</si>
  <si>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</si>
  <si>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</si>
  <si>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</si>
  <si>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</si>
  <si>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</si>
  <si>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</si>
  <si>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</si>
  <si>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</si>
  <si>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</si>
  <si>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</si>
  <si>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</si>
  <si>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</si>
  <si>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</si>
  <si>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</si>
  <si>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</si>
  <si>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</si>
  <si>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</si>
  <si>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</si>
  <si>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</si>
  <si>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</si>
  <si>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</si>
  <si>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</si>
  <si>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</si>
  <si>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</si>
  <si>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</si>
  <si>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</si>
  <si>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</si>
  <si>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</si>
  <si>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</si>
  <si>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</si>
  <si>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</si>
  <si>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</si>
  <si>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</si>
  <si>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</si>
  <si>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</si>
  <si>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</si>
  <si>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</si>
  <si>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</si>
  <si>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</si>
  <si>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</si>
  <si>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</si>
  <si>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</si>
  <si>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</si>
  <si>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</si>
  <si>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</si>
  <si>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</si>
  <si>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</si>
  <si>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</si>
  <si>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</si>
  <si>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</si>
  <si>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</si>
  <si>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</si>
  <si>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</si>
  <si>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</si>
  <si>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</si>
  <si>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</si>
  <si>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</si>
  <si>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</si>
  <si>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</si>
  <si>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</si>
  <si>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</si>
  <si>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</si>
  <si>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</si>
  <si>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</si>
  <si>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</si>
  <si>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</si>
  <si>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</si>
  <si>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</si>
  <si>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</si>
  <si>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</si>
  <si>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</si>
  <si>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</si>
  <si>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</si>
  <si>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</si>
  <si>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</si>
  <si>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</si>
  <si>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</si>
  <si>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</si>
  <si>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</si>
  <si>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</si>
  <si>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</si>
  <si>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</si>
  <si>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</si>
  <si>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</si>
  <si>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</si>
  <si>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</si>
  <si>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</si>
  <si>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</si>
  <si>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</si>
  <si>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</si>
  <si>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</si>
  <si>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</si>
  <si>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</si>
  <si>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</si>
  <si>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</si>
  <si>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</si>
  <si>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</si>
  <si>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</si>
  <si>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</si>
  <si>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</si>
  <si>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</si>
  <si>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</si>
  <si>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</si>
  <si>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</si>
  <si>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</si>
  <si>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</si>
  <si>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</si>
  <si>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</si>
  <si>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</si>
  <si>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</si>
  <si>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</si>
  <si>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</si>
  <si>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</si>
  <si>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</si>
  <si>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</si>
  <si>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</si>
  <si>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</si>
  <si>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</si>
  <si>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</si>
  <si>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</si>
  <si>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</si>
  <si>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</si>
  <si>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</si>
  <si>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</si>
  <si>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</si>
  <si>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</si>
  <si>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</si>
  <si>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</si>
  <si>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</si>
  <si>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</si>
  <si>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</si>
  <si>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</si>
  <si>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</si>
  <si>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</si>
  <si>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</si>
  <si>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</si>
  <si>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</si>
  <si>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</si>
  <si>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</si>
  <si>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</si>
  <si>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</si>
  <si>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</si>
  <si>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</si>
  <si>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</si>
  <si>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</si>
  <si>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</si>
  <si>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</si>
  <si>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</si>
  <si>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</si>
  <si>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</si>
  <si>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</si>
  <si>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</si>
  <si>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</si>
  <si>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</si>
  <si>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</si>
  <si>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</si>
  <si>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</si>
  <si>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</si>
  <si>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</si>
  <si>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</si>
  <si>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</si>
  <si>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</si>
  <si>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</si>
  <si>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</si>
  <si>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</si>
  <si>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</si>
  <si>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</si>
  <si>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</si>
  <si>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</si>
  <si>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</si>
  <si>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</si>
  <si>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</si>
  <si>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</si>
  <si>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</si>
  <si>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</si>
  <si>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</si>
  <si>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</si>
  <si>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</si>
  <si>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</si>
  <si>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</si>
  <si>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</si>
  <si>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</si>
  <si>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</si>
  <si>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</si>
  <si>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</si>
  <si>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</si>
  <si>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</si>
  <si>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</si>
  <si>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</si>
  <si>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</si>
  <si>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</si>
  <si>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</si>
  <si>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</si>
  <si>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</si>
  <si>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</si>
  <si>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</si>
  <si>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</si>
  <si>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</si>
  <si>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</si>
  <si>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</si>
  <si>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</si>
  <si>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</si>
  <si>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</si>
  <si>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</si>
  <si>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</si>
  <si>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</si>
  <si>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</si>
  <si>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</si>
  <si>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</si>
  <si>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</si>
  <si>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</si>
  <si>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</si>
  <si>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</si>
  <si>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</si>
  <si>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</si>
  <si>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</si>
  <si>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</si>
  <si>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</si>
  <si>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</si>
  <si>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</si>
  <si>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</si>
  <si>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</si>
  <si>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</si>
  <si>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</si>
  <si>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</si>
  <si>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</si>
  <si>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</si>
  <si>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</si>
  <si>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</si>
  <si>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</si>
  <si>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</si>
  <si>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</si>
  <si>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</si>
  <si>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</si>
  <si>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</si>
  <si>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</si>
  <si>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</si>
  <si>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</si>
  <si>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</si>
  <si>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</si>
  <si>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</si>
  <si>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</si>
  <si>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</si>
  <si>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</si>
  <si>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</si>
  <si>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</si>
  <si>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</si>
  <si>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</si>
  <si>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</si>
  <si>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</si>
  <si>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</si>
  <si>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</si>
  <si>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</si>
  <si>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</si>
  <si>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</si>
  <si>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</si>
  <si>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</si>
  <si>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</si>
  <si>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</si>
  <si>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</si>
  <si>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</si>
  <si>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</si>
  <si>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</si>
  <si>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</si>
  <si>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</si>
  <si>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</si>
  <si>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</si>
  <si>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</si>
  <si>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</si>
  <si>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</si>
  <si>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</si>
  <si>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</si>
  <si>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</si>
  <si>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</si>
  <si>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</si>
  <si>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</si>
  <si>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</si>
  <si>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</si>
  <si>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</si>
  <si>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</si>
  <si>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</si>
  <si>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</si>
  <si>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</si>
  <si>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</si>
  <si>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</si>
  <si>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</si>
  <si>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</si>
  <si>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</si>
  <si>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</si>
  <si>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</si>
  <si>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</si>
  <si>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</si>
  <si>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</si>
  <si>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</si>
  <si>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</si>
  <si>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</si>
  <si>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</si>
  <si>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</si>
  <si>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</si>
  <si>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</si>
  <si>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</si>
  <si>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</si>
  <si>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</si>
  <si>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</si>
  <si>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</si>
  <si>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</si>
  <si>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</si>
  <si>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</si>
  <si>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</si>
  <si>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</si>
  <si>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</si>
  <si>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</si>
  <si>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</si>
  <si>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</si>
  <si>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</si>
  <si>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</si>
  <si>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</si>
  <si>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</si>
  <si>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</si>
  <si>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</si>
  <si>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</si>
  <si>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</si>
  <si>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</si>
  <si>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</si>
  <si>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</si>
  <si>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</si>
  <si>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</si>
  <si>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</si>
  <si>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</si>
  <si>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</si>
  <si>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</si>
  <si>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</si>
  <si>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</si>
  <si>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</si>
  <si>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</si>
  <si>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</si>
  <si>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</si>
  <si>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</si>
  <si>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</si>
  <si>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</si>
  <si>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</si>
  <si>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</si>
  <si>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</si>
  <si>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</si>
  <si>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</si>
  <si>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</si>
  <si>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</si>
  <si>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</si>
  <si>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</si>
  <si>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</si>
  <si>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</si>
  <si>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</si>
  <si>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</si>
  <si>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</si>
  <si>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</si>
  <si>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</si>
  <si>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</si>
  <si>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</si>
  <si>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</si>
  <si>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</si>
  <si>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</si>
  <si>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</si>
  <si>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</si>
  <si>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</si>
  <si>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</si>
  <si>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</si>
  <si>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</si>
  <si>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</si>
  <si>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</si>
  <si>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</si>
  <si>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</si>
  <si>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</si>
  <si>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</si>
  <si>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</si>
  <si>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</si>
  <si>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</si>
  <si>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</si>
  <si>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</si>
  <si>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</si>
  <si>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</si>
  <si>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</si>
  <si>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</si>
  <si>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</si>
  <si>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</si>
  <si>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</si>
  <si>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</si>
  <si>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</si>
  <si>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</si>
  <si>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</si>
  <si>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</si>
  <si>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</si>
  <si>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</si>
  <si>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</si>
  <si>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</si>
  <si>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</si>
  <si>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</si>
  <si>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</si>
  <si>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</si>
  <si>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</si>
  <si>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</si>
  <si>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</si>
  <si>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</si>
  <si>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</si>
  <si>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</si>
  <si>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</si>
  <si>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</si>
  <si>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</si>
  <si>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</si>
  <si>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</si>
  <si>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</si>
  <si>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</si>
  <si>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</si>
  <si>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</si>
  <si>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</si>
  <si>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</si>
  <si>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</si>
  <si>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</si>
  <si>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</si>
  <si>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</si>
  <si>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</si>
  <si>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</si>
  <si>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</si>
  <si>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</si>
  <si>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</si>
  <si>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</si>
  <si>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</si>
  <si>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</si>
  <si>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</si>
  <si>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</si>
  <si>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</si>
  <si>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</si>
  <si>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</si>
  <si>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</si>
  <si>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</si>
  <si>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</si>
  <si>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</si>
  <si>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</si>
  <si>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</si>
  <si>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</si>
  <si>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</si>
  <si>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</si>
  <si>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</si>
  <si>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</si>
  <si>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</si>
  <si>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</si>
  <si>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</si>
  <si>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</si>
  <si>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</si>
  <si>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</si>
  <si>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</si>
  <si>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</si>
  <si>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</si>
  <si>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</si>
  <si>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</si>
  <si>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</si>
  <si>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</si>
  <si>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</si>
  <si>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</si>
  <si>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</si>
  <si>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</si>
  <si>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</si>
  <si>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</si>
  <si>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</si>
  <si>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</si>
  <si>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</si>
  <si>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</si>
  <si>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</si>
  <si>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</si>
  <si>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</si>
  <si>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</si>
  <si>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</si>
  <si>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</si>
  <si>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</si>
  <si>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</si>
  <si>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</si>
  <si>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</si>
  <si>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</si>
  <si>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</si>
  <si>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</si>
  <si>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</si>
  <si>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</si>
  <si>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</si>
  <si>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</si>
  <si>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</si>
  <si>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</si>
  <si>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</si>
  <si>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</si>
  <si>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</si>
  <si>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</si>
  <si>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</si>
  <si>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</si>
  <si>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</si>
  <si>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</si>
  <si>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</si>
  <si>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</si>
  <si>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</si>
  <si>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</si>
  <si>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</si>
  <si>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</si>
  <si>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</si>
  <si>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</si>
  <si>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</si>
  <si>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</si>
  <si>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</si>
  <si>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</si>
  <si>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</si>
  <si>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</si>
  <si>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</si>
  <si>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</si>
  <si>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</si>
  <si>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</si>
  <si>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</si>
  <si>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</si>
  <si>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</si>
  <si>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</si>
  <si>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</si>
  <si>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</si>
  <si>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</si>
  <si>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</si>
  <si>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</si>
  <si>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</si>
  <si>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</si>
  <si>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</si>
  <si>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</si>
  <si>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</si>
  <si>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</si>
  <si>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</si>
  <si>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</si>
  <si>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</si>
  <si>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</si>
  <si>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</si>
  <si>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</si>
  <si>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</si>
  <si>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</si>
  <si>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</si>
  <si>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</si>
  <si>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</si>
  <si>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</si>
  <si>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</si>
  <si>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</si>
  <si>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</si>
  <si>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</si>
  <si>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</si>
  <si>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</si>
  <si>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</si>
  <si>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</si>
  <si>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</si>
  <si>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</si>
  <si>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</si>
  <si>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</si>
  <si>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</si>
  <si>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</si>
  <si>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</si>
  <si>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</si>
  <si>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</si>
  <si>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</si>
  <si>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</si>
  <si>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</si>
  <si>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</si>
  <si>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</si>
  <si>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</si>
  <si>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</si>
  <si>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</si>
  <si>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</si>
  <si>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</si>
  <si>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</si>
  <si>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</si>
  <si>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</si>
  <si>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</si>
  <si>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</si>
  <si>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</si>
  <si>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</si>
  <si>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</si>
  <si>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</si>
  <si>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</si>
  <si>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</si>
  <si>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</si>
  <si>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</si>
  <si>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</si>
  <si>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</si>
  <si>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</si>
  <si>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</si>
  <si>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</si>
  <si>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</si>
  <si>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</si>
  <si>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</si>
  <si>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</si>
  <si>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</si>
  <si>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</si>
  <si>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</si>
  <si>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</si>
  <si>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</si>
  <si>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</si>
  <si>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</si>
  <si>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</si>
  <si>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</si>
  <si>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</si>
  <si>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</si>
  <si>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</si>
  <si>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</si>
  <si>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</si>
  <si>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</si>
  <si>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</si>
  <si>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</si>
  <si>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</si>
  <si>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</si>
  <si>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</si>
  <si>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</si>
  <si>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</si>
  <si>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</si>
  <si>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</si>
  <si>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</si>
  <si>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</si>
  <si>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</si>
  <si>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</si>
  <si>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</si>
  <si>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</si>
  <si>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</si>
  <si>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</si>
  <si>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</si>
  <si>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</si>
  <si>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</si>
  <si>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</si>
  <si>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</si>
  <si>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</si>
  <si>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</si>
  <si>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</si>
  <si>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</si>
  <si>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</si>
  <si>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</si>
  <si>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</si>
  <si>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</si>
  <si>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</si>
  <si>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</si>
  <si>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</si>
  <si>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</si>
  <si>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</si>
  <si>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</si>
  <si>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</si>
  <si>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</si>
  <si>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</si>
  <si>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</si>
  <si>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</si>
  <si>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</si>
  <si>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</si>
  <si>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</si>
  <si>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</si>
  <si>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</si>
  <si>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</si>
  <si>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</si>
  <si>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</si>
  <si>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</si>
  <si>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</si>
  <si>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</si>
  <si>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</si>
  <si>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</si>
  <si>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</si>
  <si>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</si>
  <si>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</si>
  <si>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</si>
  <si>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</si>
  <si>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</si>
  <si>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</si>
  <si>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</si>
  <si>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</si>
  <si>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</si>
  <si>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</si>
  <si>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</si>
  <si>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</si>
  <si>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</si>
  <si>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</si>
  <si>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</si>
  <si>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</si>
  <si>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</si>
  <si>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</si>
  <si>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</si>
  <si>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</si>
  <si>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</si>
  <si>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</si>
  <si>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</si>
  <si>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</si>
  <si>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</si>
  <si>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</si>
  <si>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</si>
  <si>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</si>
  <si>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</si>
  <si>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</si>
  <si>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</si>
  <si>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</si>
  <si>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</si>
  <si>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</si>
  <si>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</si>
  <si>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</si>
  <si>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</si>
  <si>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</si>
  <si>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</si>
  <si>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</si>
  <si>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</si>
  <si>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</si>
  <si>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</si>
  <si>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</si>
  <si>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</si>
  <si>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</si>
  <si>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</si>
  <si>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</si>
  <si>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</si>
  <si>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</si>
  <si>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</si>
  <si>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</si>
  <si>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</si>
  <si>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</si>
  <si>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</si>
  <si>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</si>
  <si>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</si>
  <si>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</si>
  <si>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</si>
  <si>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</si>
  <si>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</si>
  <si>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</si>
  <si>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</si>
  <si>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</si>
  <si>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</si>
  <si>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</si>
  <si>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</si>
  <si>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</si>
  <si>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</si>
  <si>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</si>
  <si>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</si>
  <si>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</si>
  <si>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</si>
  <si>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</si>
  <si>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</si>
  <si>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</si>
  <si>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</si>
  <si>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</si>
  <si>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</si>
  <si>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</si>
  <si>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</si>
  <si>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</si>
  <si>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</si>
  <si>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</si>
  <si>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</si>
  <si>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</si>
  <si>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</si>
  <si>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</si>
  <si>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</si>
  <si>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</si>
  <si>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</si>
  <si>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</si>
  <si>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</si>
  <si>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</si>
  <si>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</si>
  <si>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</si>
  <si>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</si>
  <si>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</si>
  <si>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</si>
  <si>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</si>
  <si>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</si>
  <si>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</si>
  <si>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</si>
  <si>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</si>
  <si>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</si>
  <si>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</si>
  <si>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</si>
  <si>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</si>
  <si>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</si>
  <si>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</si>
  <si>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</si>
  <si>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</si>
  <si>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</si>
  <si>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</si>
  <si>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</si>
  <si>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</si>
  <si>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</si>
  <si>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</si>
  <si>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</si>
  <si>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</si>
  <si>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</si>
  <si>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</si>
  <si>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</si>
  <si>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</si>
  <si>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</si>
  <si>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</si>
  <si>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</si>
  <si>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</si>
  <si>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</si>
  <si>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</si>
  <si>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</si>
  <si>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</si>
  <si>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</si>
  <si>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</si>
  <si>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</si>
  <si>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</si>
  <si>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</si>
  <si>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</si>
  <si>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</si>
  <si>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</si>
  <si>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</si>
  <si>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</si>
  <si>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</si>
  <si>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</si>
  <si>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</si>
  <si>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</si>
  <si>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</si>
  <si>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</si>
  <si>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</si>
  <si>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</si>
  <si>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</si>
  <si>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</si>
  <si>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</si>
  <si>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</si>
  <si>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</si>
  <si>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</si>
  <si>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</si>
  <si>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</si>
  <si>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</si>
  <si>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</si>
  <si>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</si>
  <si>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</si>
  <si>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</si>
  <si>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</si>
  <si>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</si>
  <si>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</si>
  <si>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</si>
  <si>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</si>
  <si>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</si>
  <si>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</si>
  <si>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</si>
  <si>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</si>
  <si>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</si>
  <si>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</si>
  <si>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</si>
  <si>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</si>
  <si>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</si>
  <si>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</si>
  <si>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</si>
  <si>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</si>
  <si>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</si>
  <si>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</si>
  <si>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</si>
  <si>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</si>
  <si>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</si>
  <si>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</si>
  <si>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</si>
  <si>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</si>
  <si>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</si>
  <si>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</si>
  <si>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</si>
  <si>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</si>
  <si>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</si>
  <si>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</si>
  <si>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</si>
  <si>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</si>
  <si>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</si>
  <si>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</si>
  <si>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</si>
  <si>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</si>
  <si>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</si>
  <si>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</si>
  <si>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</si>
  <si>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</si>
  <si>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</si>
  <si>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</si>
  <si>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</si>
  <si>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</si>
  <si>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</si>
  <si>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</si>
  <si>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</si>
  <si>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</si>
  <si>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</si>
  <si>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</si>
  <si>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</si>
  <si>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</si>
  <si>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</si>
  <si>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</si>
  <si>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</si>
  <si>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</si>
  <si>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</si>
  <si>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</si>
  <si>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</si>
  <si>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</si>
  <si>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</si>
  <si>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</si>
  <si>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</si>
  <si>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</si>
  <si>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</si>
  <si>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</si>
  <si>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</si>
  <si>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</si>
  <si>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</si>
  <si>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</si>
  <si>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</si>
  <si>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</si>
  <si>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</si>
  <si>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</si>
  <si>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</si>
  <si>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</si>
  <si>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</si>
  <si>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</si>
  <si>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</si>
  <si>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</si>
  <si>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</si>
  <si>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</si>
  <si>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</si>
  <si>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</si>
  <si>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</si>
  <si>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</si>
  <si>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</si>
  <si>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</si>
  <si>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</si>
  <si>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</si>
  <si>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</si>
  <si>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</si>
  <si>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</si>
  <si>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</si>
  <si>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</si>
  <si>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</si>
  <si>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</si>
  <si>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</si>
  <si>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</si>
  <si>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</si>
  <si>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</si>
  <si>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</si>
  <si>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</si>
  <si>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</si>
  <si>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</si>
  <si>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</si>
  <si>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</si>
  <si>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</si>
  <si>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</si>
  <si>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</si>
  <si>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</si>
  <si>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</si>
  <si>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</si>
  <si>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</si>
  <si>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</si>
  <si>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</si>
  <si>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</si>
  <si>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</si>
  <si>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</si>
  <si>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</si>
  <si>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</si>
  <si>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</si>
  <si>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</si>
  <si>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</si>
  <si>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</si>
  <si>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</si>
  <si>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</si>
  <si>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</si>
  <si>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</si>
  <si>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</si>
  <si>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</si>
  <si>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</si>
  <si>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</si>
  <si>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</si>
  <si>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</si>
  <si>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</si>
  <si>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</si>
  <si>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</si>
  <si>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</si>
  <si>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</si>
  <si>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</si>
  <si>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</si>
  <si>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</si>
  <si>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</si>
  <si>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</si>
  <si>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</si>
  <si>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</si>
  <si>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</si>
  <si>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</si>
  <si>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</si>
  <si>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</si>
  <si>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</si>
  <si>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</si>
  <si>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</si>
  <si>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</si>
  <si>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</si>
  <si>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</si>
  <si>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</si>
  <si>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</si>
  <si>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</si>
  <si>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</si>
  <si>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</si>
  <si>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</si>
  <si>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</si>
  <si>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</si>
  <si>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</si>
  <si>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</si>
  <si>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</si>
  <si>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</si>
  <si>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</si>
  <si>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</si>
  <si>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</si>
  <si>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</si>
  <si>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</si>
  <si>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</si>
  <si>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</si>
  <si>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</si>
  <si>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</si>
  <si>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</si>
  <si>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</si>
  <si>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</si>
  <si>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</si>
  <si>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</si>
  <si>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</si>
  <si>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</si>
  <si>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</si>
  <si>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</si>
  <si>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</si>
  <si>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</si>
  <si>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</si>
  <si>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</si>
  <si>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</si>
  <si>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</si>
  <si>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</si>
  <si>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</si>
  <si>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</si>
  <si>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</si>
  <si>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</si>
  <si>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</si>
  <si>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</si>
  <si>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</si>
  <si>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</si>
  <si>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</si>
  <si>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</si>
  <si>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</si>
  <si>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</si>
  <si>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</si>
  <si>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</si>
  <si>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</si>
  <si>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</si>
  <si>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</si>
  <si>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</si>
  <si>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</si>
  <si>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</si>
  <si>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</si>
  <si>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</si>
  <si>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</si>
  <si>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</si>
  <si>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</si>
  <si>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</si>
  <si>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</si>
  <si>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</si>
  <si>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</si>
  <si>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</si>
  <si>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</si>
  <si>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</si>
  <si>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</si>
  <si>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</si>
  <si>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</si>
  <si>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</si>
  <si>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</si>
  <si>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</si>
  <si>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</si>
  <si>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</si>
  <si>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</si>
  <si>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</si>
  <si>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</si>
  <si>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</si>
  <si>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</si>
  <si>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</si>
  <si>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</si>
  <si>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</si>
  <si>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</si>
  <si>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</si>
  <si>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</si>
  <si>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</si>
  <si>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</si>
  <si>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</si>
  <si>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</si>
  <si>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</si>
  <si>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</si>
  <si>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</si>
  <si>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</si>
  <si>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</si>
  <si>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</si>
  <si>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</si>
  <si>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</si>
  <si>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</si>
  <si>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</si>
  <si>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</si>
  <si>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</si>
  <si>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</si>
  <si>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</si>
  <si>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</si>
  <si>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</si>
  <si>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</si>
  <si>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</si>
  <si>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</si>
  <si>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</si>
  <si>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</si>
  <si>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</si>
  <si>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</si>
  <si>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</si>
  <si>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</si>
  <si>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</si>
  <si>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</si>
  <si>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</si>
  <si>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</si>
  <si>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</si>
  <si>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</si>
  <si>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</si>
  <si>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</si>
  <si>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</si>
  <si>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</si>
  <si>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</si>
  <si>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</si>
  <si>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</si>
  <si>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</si>
  <si>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</si>
  <si>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</si>
  <si>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</si>
  <si>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</si>
  <si>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</si>
  <si>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</si>
  <si>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</si>
  <si>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</si>
  <si>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</si>
  <si>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</si>
  <si>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</si>
  <si>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</si>
  <si>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</si>
  <si>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</si>
  <si>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</si>
  <si>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</si>
  <si>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</si>
  <si>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</si>
  <si>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</si>
  <si>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</si>
  <si>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</si>
  <si>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</si>
  <si>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</si>
  <si>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</si>
  <si>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</si>
  <si>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</si>
  <si>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</si>
  <si>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</si>
  <si>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</si>
  <si>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</si>
  <si>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</si>
  <si>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</si>
  <si>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</si>
  <si>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</si>
  <si>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</si>
  <si>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</si>
  <si>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</si>
  <si>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</si>
  <si>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</si>
  <si>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</si>
  <si>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</si>
  <si>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</si>
  <si>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</si>
  <si>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</si>
  <si>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</si>
  <si>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</si>
  <si>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</si>
  <si>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</si>
  <si>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</si>
  <si>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</si>
  <si>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</si>
  <si>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</si>
  <si>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</si>
  <si>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</si>
  <si>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</si>
  <si>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</si>
  <si>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</si>
  <si>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</si>
  <si>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</si>
  <si>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</si>
  <si>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</si>
  <si>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</si>
  <si>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</si>
  <si>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</si>
  <si>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</si>
  <si>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</si>
  <si>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</si>
  <si>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</si>
  <si>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</si>
  <si>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</si>
  <si>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</si>
  <si>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</si>
  <si>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</si>
  <si>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</si>
  <si>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</si>
  <si>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</si>
  <si>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</si>
  <si>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</si>
  <si>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</si>
  <si>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</si>
  <si>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</si>
  <si>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</si>
  <si>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</si>
  <si>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</si>
  <si>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</si>
  <si>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</si>
  <si>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</si>
  <si>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</si>
  <si>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</si>
  <si>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</si>
  <si>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</si>
  <si>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</si>
  <si>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</si>
  <si>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</si>
  <si>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</si>
  <si>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</si>
  <si>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</si>
  <si>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</si>
  <si>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</si>
  <si>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</si>
  <si>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</si>
  <si>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</si>
  <si>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</si>
  <si>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</si>
  <si>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</si>
  <si>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</si>
  <si>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</si>
  <si>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</si>
  <si>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</si>
  <si>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</si>
  <si>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</si>
  <si>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</si>
  <si>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</si>
  <si>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</si>
  <si>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</si>
  <si>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</si>
  <si>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</si>
  <si>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</si>
  <si>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</si>
  <si>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</si>
  <si>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</si>
  <si>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</si>
  <si>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</si>
  <si>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</si>
  <si>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</si>
  <si>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</si>
  <si>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</si>
  <si>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</si>
  <si>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</si>
  <si>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</si>
  <si>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</si>
  <si>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</si>
  <si>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</si>
  <si>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</si>
  <si>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</si>
  <si>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</si>
  <si>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</si>
  <si>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</si>
  <si>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</si>
  <si>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</si>
  <si>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</si>
  <si>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</si>
  <si>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</si>
  <si>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</si>
  <si>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</si>
  <si>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</si>
  <si>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</si>
  <si>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</si>
  <si>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</si>
  <si>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</si>
  <si>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</si>
  <si>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</si>
  <si>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</si>
  <si>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</si>
  <si>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</si>
  <si>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</si>
  <si>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</si>
  <si>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</si>
  <si>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</si>
  <si>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</si>
  <si>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</si>
  <si>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</si>
  <si>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</si>
  <si>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</si>
  <si>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</si>
  <si>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</si>
  <si>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</si>
  <si>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</si>
  <si>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</si>
  <si>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</si>
  <si>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</si>
  <si>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</si>
  <si>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</si>
  <si>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</si>
  <si>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</si>
  <si>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</si>
  <si>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</si>
  <si>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</si>
  <si>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</si>
  <si>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</si>
  <si>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</si>
  <si>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</si>
  <si>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</si>
  <si>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</si>
  <si>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</si>
  <si>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</si>
  <si>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</si>
  <si>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</si>
  <si>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</si>
  <si>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</si>
  <si>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</si>
  <si>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</si>
  <si>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</si>
  <si>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</si>
  <si>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</si>
  <si>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</si>
  <si>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</si>
  <si>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</si>
  <si>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</si>
  <si>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</si>
  <si>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</si>
  <si>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</si>
  <si>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</si>
  <si>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</si>
  <si>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</si>
  <si>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</si>
  <si>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</si>
  <si>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</si>
  <si>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</si>
  <si>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</si>
  <si>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</si>
  <si>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</si>
  <si>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</si>
  <si>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</si>
  <si>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</si>
  <si>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</si>
  <si>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</si>
  <si>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</si>
  <si>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</si>
  <si>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</si>
  <si>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</si>
  <si>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</si>
  <si>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</si>
  <si>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</si>
  <si>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</si>
  <si>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</si>
  <si>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</si>
  <si>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</si>
  <si>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</si>
  <si>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</si>
  <si>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</si>
  <si>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</si>
  <si>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</si>
  <si>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</si>
  <si>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</si>
  <si>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</si>
  <si>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</si>
  <si>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</si>
  <si>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</si>
  <si>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</si>
  <si>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</si>
  <si>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</si>
  <si>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</si>
  <si>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</si>
  <si>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</si>
  <si>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</si>
  <si>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</si>
  <si>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</si>
  <si>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</si>
  <si>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</si>
  <si>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</si>
  <si>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</si>
  <si>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</si>
  <si>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</si>
  <si>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</si>
  <si>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</si>
  <si>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</si>
  <si>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</si>
  <si>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</si>
  <si>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</si>
  <si>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</si>
  <si>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</si>
  <si>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</si>
  <si>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</si>
  <si>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</si>
  <si>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</si>
  <si>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</si>
  <si>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</si>
  <si>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</si>
  <si>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</si>
  <si>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</si>
  <si>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</si>
  <si>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</si>
  <si>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</si>
  <si>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</si>
  <si>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</si>
  <si>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</si>
  <si>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</si>
  <si>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</si>
  <si>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</si>
  <si>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</si>
  <si>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</si>
  <si>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</si>
  <si>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</si>
  <si>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</si>
  <si>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</si>
  <si>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</si>
  <si>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</si>
  <si>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</si>
  <si>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</si>
  <si>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</si>
  <si>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</si>
  <si>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</si>
  <si>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</si>
  <si>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</si>
  <si>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</si>
  <si>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</si>
  <si>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</si>
  <si>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</si>
  <si>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</si>
  <si>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</si>
  <si>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</si>
  <si>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</si>
  <si>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</si>
  <si>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</si>
  <si>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</si>
  <si>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</si>
  <si>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</si>
  <si>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</si>
  <si>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</si>
  <si>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</si>
  <si>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</si>
  <si>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</si>
  <si>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</si>
  <si>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</si>
  <si>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</si>
  <si>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</si>
  <si>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</si>
  <si>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</si>
  <si>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</si>
  <si>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</si>
  <si>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</si>
  <si>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</si>
  <si>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</si>
  <si>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</si>
  <si>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</si>
  <si>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</si>
  <si>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</si>
  <si>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</si>
  <si>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</si>
  <si>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</si>
  <si>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</si>
  <si>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</si>
  <si>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</si>
  <si>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</si>
  <si>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</si>
  <si>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</si>
  <si>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</si>
  <si>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</si>
  <si>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</si>
  <si>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</si>
  <si>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</si>
  <si>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</si>
  <si>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</si>
  <si>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</si>
  <si>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</si>
  <si>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</si>
  <si>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</si>
  <si>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</si>
  <si>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</si>
  <si>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</si>
  <si>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</si>
  <si>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</si>
  <si>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</si>
  <si>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</si>
  <si>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</si>
  <si>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</si>
  <si>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</si>
  <si>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</si>
  <si>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</si>
  <si>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</si>
  <si>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</si>
  <si>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</si>
  <si>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</si>
  <si>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</si>
  <si>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</si>
  <si>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</si>
  <si>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</si>
  <si>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</si>
  <si>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</si>
  <si>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</si>
  <si>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</si>
  <si>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</si>
  <si>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</si>
  <si>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</si>
  <si>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</si>
  <si>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</si>
  <si>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</si>
  <si>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</si>
  <si>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</si>
  <si>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</si>
  <si>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</si>
  <si>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</si>
  <si>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</si>
  <si>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</si>
  <si>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</si>
  <si>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</si>
  <si>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</si>
  <si>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</si>
  <si>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</si>
  <si>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</si>
  <si>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</si>
  <si>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</si>
  <si>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</si>
  <si>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</si>
  <si>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</si>
  <si>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</si>
  <si>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</si>
  <si>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</si>
  <si>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</si>
  <si>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</si>
  <si>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</si>
  <si>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</si>
  <si>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</si>
  <si>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</si>
  <si>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</si>
  <si>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</si>
  <si>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</si>
  <si>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</si>
  <si>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</si>
  <si>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</si>
  <si>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</si>
  <si>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</si>
  <si>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</si>
  <si>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</si>
  <si>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</si>
  <si>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</si>
  <si>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</si>
  <si>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</si>
  <si>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</si>
  <si>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</si>
  <si>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</si>
  <si>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</si>
  <si>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</si>
  <si>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</si>
  <si>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</si>
  <si>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</si>
  <si>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</si>
  <si>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</si>
  <si>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</si>
  <si>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</si>
  <si>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</si>
  <si>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</si>
  <si>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</si>
  <si>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</si>
  <si>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</si>
  <si>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</si>
  <si>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</si>
  <si>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</si>
  <si>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</si>
  <si>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</si>
  <si>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</si>
  <si>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</si>
  <si>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</si>
  <si>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</si>
  <si>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</si>
  <si>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</si>
  <si>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</si>
  <si>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</si>
  <si>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</si>
  <si>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</si>
  <si>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</si>
  <si>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</si>
  <si>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</si>
  <si>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</si>
  <si>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</si>
  <si>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</si>
  <si>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</si>
  <si>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</si>
  <si>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</si>
  <si>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</si>
  <si>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</si>
  <si>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</si>
  <si>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</si>
  <si>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</si>
  <si>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</si>
  <si>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</si>
  <si>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</si>
  <si>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</si>
  <si>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</si>
  <si>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</si>
  <si>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</si>
  <si>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</si>
  <si>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</si>
  <si>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</si>
  <si>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</si>
  <si>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</si>
  <si>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</si>
  <si>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</si>
  <si>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</si>
  <si>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</si>
  <si>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</si>
  <si>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</si>
  <si>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</si>
  <si>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</si>
  <si>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</si>
  <si>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</si>
  <si>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</si>
  <si>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</si>
  <si>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</si>
  <si>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</si>
  <si>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</si>
  <si>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</si>
  <si>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</si>
  <si>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</si>
  <si>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</si>
  <si>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</si>
  <si>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</si>
  <si>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</si>
  <si>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</si>
  <si>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</si>
  <si>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</si>
  <si>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</si>
  <si>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</si>
  <si>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</si>
  <si>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</si>
  <si>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</si>
  <si>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</si>
  <si>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</si>
  <si>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</si>
  <si>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</si>
  <si>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</si>
  <si>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</si>
  <si>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</si>
  <si>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</si>
  <si>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</si>
  <si>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</si>
  <si>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</si>
  <si>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</si>
  <si>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</si>
  <si>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</si>
  <si>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</si>
  <si>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</si>
  <si>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</si>
  <si>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</si>
  <si>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</si>
  <si>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</si>
  <si>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</si>
  <si>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</si>
  <si>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</si>
  <si>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</si>
  <si>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</si>
  <si>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</si>
  <si>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</si>
  <si>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</si>
  <si>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</si>
  <si>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</si>
  <si>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</si>
  <si>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</si>
  <si>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</si>
  <si>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</si>
  <si>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</si>
  <si>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</si>
  <si>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</si>
  <si>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</si>
  <si>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</si>
  <si>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</si>
  <si>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</si>
  <si>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</si>
  <si>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</si>
  <si>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</si>
  <si>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</si>
  <si>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</si>
  <si>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</si>
  <si>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</si>
  <si>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</si>
  <si>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</si>
  <si>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</si>
  <si>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</si>
  <si>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</si>
  <si>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</si>
  <si>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</si>
  <si>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</si>
  <si>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</si>
  <si>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</si>
  <si>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</si>
  <si>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</si>
  <si>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</si>
  <si>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</si>
  <si>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</si>
  <si>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</si>
  <si>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</si>
  <si>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</si>
  <si>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</si>
  <si>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</si>
  <si>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</si>
  <si>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</si>
  <si>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</si>
  <si>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</si>
  <si>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</si>
  <si>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</si>
  <si>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</si>
  <si>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</si>
  <si>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</si>
  <si>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</si>
  <si>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</si>
  <si>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</si>
  <si>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</si>
  <si>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</si>
  <si>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</si>
  <si>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</si>
  <si>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</si>
  <si>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</si>
  <si>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</si>
  <si>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</si>
  <si>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</si>
  <si>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</si>
  <si>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</si>
  <si>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</si>
  <si>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</si>
  <si>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</si>
  <si>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</si>
  <si>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</si>
  <si>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</si>
  <si>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</si>
  <si>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</si>
  <si>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</si>
  <si>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</si>
  <si>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</si>
  <si>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</si>
  <si>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</si>
  <si>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</si>
  <si>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</si>
  <si>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</si>
  <si>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</si>
  <si>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</si>
  <si>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</si>
  <si>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</si>
  <si>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</si>
  <si>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</si>
  <si>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</si>
  <si>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</si>
  <si>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</si>
  <si>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</si>
  <si>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</si>
  <si>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</si>
  <si>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</si>
  <si>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</si>
  <si>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</si>
  <si>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</si>
  <si>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</si>
  <si>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</si>
  <si>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</si>
  <si>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</si>
  <si>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</si>
  <si>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</si>
  <si>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</si>
  <si>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</si>
  <si>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</si>
  <si>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</si>
  <si>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</si>
  <si>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</si>
  <si>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</si>
  <si>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</si>
  <si>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</si>
  <si>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</si>
  <si>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</si>
  <si>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</si>
  <si>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</si>
  <si>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</si>
  <si>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</si>
  <si>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</si>
  <si>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</si>
  <si>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</si>
  <si>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</si>
  <si>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</si>
  <si>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</si>
  <si>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</si>
  <si>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</si>
  <si>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</si>
  <si>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</si>
  <si>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</si>
  <si>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</si>
  <si>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</si>
  <si>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</si>
  <si>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</si>
  <si>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</si>
  <si>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</si>
  <si>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</si>
  <si>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</si>
  <si>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</si>
  <si>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</si>
  <si>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</si>
  <si>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</si>
  <si>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</si>
  <si>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</si>
  <si>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</si>
  <si>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</si>
  <si>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</si>
  <si>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</si>
  <si>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</si>
  <si>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</si>
  <si>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</si>
  <si>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</si>
  <si>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</si>
  <si>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</si>
  <si>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</si>
  <si>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</si>
  <si>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</si>
  <si>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</si>
  <si>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</si>
  <si>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</si>
  <si>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</si>
  <si>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</si>
  <si>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</si>
  <si>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</si>
  <si>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</si>
  <si>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</si>
  <si>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</si>
  <si>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</si>
  <si>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</si>
  <si>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</si>
  <si>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</si>
  <si>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</si>
  <si>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</si>
  <si>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</si>
  <si>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</si>
  <si>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</si>
  <si>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</si>
  <si>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</si>
  <si>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</si>
  <si>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</si>
  <si>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</si>
  <si>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</si>
  <si>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</si>
  <si>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</si>
  <si>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</si>
  <si>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</si>
  <si>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</si>
  <si>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</si>
  <si>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</si>
  <si>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</si>
  <si>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</si>
  <si>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</si>
  <si>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</si>
  <si>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</si>
  <si>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</si>
  <si>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</si>
  <si>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</si>
  <si>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</si>
  <si>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</si>
  <si>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</si>
  <si>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</si>
  <si>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</si>
  <si>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</si>
  <si>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</si>
  <si>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</si>
  <si>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</si>
  <si>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</si>
  <si>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</si>
  <si>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</si>
  <si>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</si>
  <si>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</si>
  <si>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</si>
  <si>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</si>
  <si>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</si>
  <si>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</si>
  <si>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</si>
  <si>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</si>
  <si>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</si>
  <si>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</si>
  <si>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</si>
  <si>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</si>
  <si>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</si>
  <si>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</si>
  <si>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</si>
  <si>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</si>
  <si>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</si>
  <si>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</si>
  <si>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</si>
  <si>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</si>
  <si>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</si>
  <si>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</si>
  <si>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</si>
  <si>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</si>
  <si>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</si>
  <si>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</si>
  <si>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</si>
  <si>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</si>
  <si>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</si>
  <si>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</si>
  <si>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</si>
  <si>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</si>
  <si>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</si>
  <si>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</si>
  <si>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</si>
  <si>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</si>
  <si>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</si>
  <si>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</si>
  <si>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</si>
  <si>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</si>
  <si>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</si>
  <si>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</si>
  <si>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</si>
  <si>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</si>
  <si>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</si>
  <si>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</si>
  <si>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</si>
  <si>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</si>
  <si>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</si>
  <si>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</si>
  <si>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</si>
  <si>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</si>
  <si>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</si>
  <si>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</si>
  <si>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</si>
  <si>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</si>
  <si>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</si>
  <si>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</si>
  <si>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</si>
  <si>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</si>
  <si>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</si>
  <si>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</si>
  <si>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</si>
  <si>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</si>
  <si>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</si>
  <si>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</si>
  <si>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</si>
  <si>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</si>
  <si>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</si>
  <si>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</si>
  <si>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</si>
  <si>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</si>
  <si>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</si>
  <si>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</si>
  <si>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</si>
  <si>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</si>
  <si>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</si>
  <si>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</si>
  <si>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</si>
  <si>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</si>
  <si>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</si>
  <si>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</si>
  <si>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</si>
  <si>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</si>
  <si>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</si>
  <si>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</si>
  <si>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</si>
  <si>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</si>
  <si>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</si>
  <si>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</si>
  <si>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</si>
  <si>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</si>
  <si>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</si>
  <si>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</si>
  <si>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</si>
  <si>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</si>
  <si>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</si>
  <si>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</si>
  <si>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</si>
  <si>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</si>
  <si>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</si>
  <si>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</si>
  <si>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</si>
  <si>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</si>
  <si>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</si>
  <si>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</si>
  <si>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</si>
  <si>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</si>
  <si>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</si>
  <si>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</si>
  <si>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</si>
  <si>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</si>
  <si>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</si>
  <si>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</si>
  <si>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</si>
  <si>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</si>
  <si>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</si>
  <si>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</si>
  <si>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</si>
  <si>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</si>
  <si>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</si>
  <si>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</si>
  <si>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</si>
  <si>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</si>
  <si>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</si>
  <si>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</si>
  <si>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</si>
  <si>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</si>
  <si>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</si>
  <si>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</si>
  <si>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</si>
  <si>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</si>
  <si>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</si>
  <si>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</si>
  <si>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</si>
  <si>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</si>
  <si>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</si>
  <si>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</si>
  <si>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</si>
  <si>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</si>
  <si>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</si>
  <si>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</si>
  <si>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</si>
  <si>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</si>
  <si>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</si>
  <si>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</si>
  <si>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</si>
  <si>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</si>
  <si>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</si>
  <si>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</si>
  <si>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</si>
  <si>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</si>
  <si>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</si>
  <si>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</si>
  <si>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</si>
  <si>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</si>
  <si>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</si>
  <si>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</si>
  <si>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</si>
  <si>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</si>
  <si>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</si>
  <si>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</si>
  <si>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</si>
  <si>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</si>
  <si>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</si>
  <si>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</si>
  <si>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</si>
  <si>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</si>
  <si>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</si>
  <si>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</si>
  <si>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</si>
  <si>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</si>
  <si>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</si>
  <si>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</si>
  <si>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</si>
  <si>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</si>
  <si>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</si>
  <si>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</si>
  <si>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</si>
  <si>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</si>
  <si>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</si>
  <si>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</si>
  <si>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</si>
  <si>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</si>
  <si>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</si>
  <si>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</si>
  <si>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</si>
  <si>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</si>
  <si>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</si>
  <si>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</si>
  <si>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</si>
  <si>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</si>
  <si>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</si>
  <si>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</si>
  <si>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</si>
  <si>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</si>
  <si>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</si>
  <si>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</si>
  <si>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</si>
  <si>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</si>
  <si>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</si>
  <si>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</si>
  <si>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</si>
  <si>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</si>
  <si>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</si>
  <si>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</si>
  <si>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</si>
  <si>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</si>
  <si>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</si>
  <si>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</si>
  <si>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</si>
  <si>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</si>
  <si>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</si>
  <si>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</si>
  <si>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</si>
  <si>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</si>
  <si>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</si>
  <si>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</si>
  <si>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</si>
  <si>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</si>
  <si>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</si>
  <si>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</si>
  <si>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</si>
  <si>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</si>
  <si>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</si>
  <si>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</si>
  <si>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</si>
  <si>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</si>
  <si>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</si>
  <si>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</si>
  <si>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</si>
  <si>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</si>
  <si>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</si>
  <si>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</si>
  <si>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</si>
  <si>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</si>
  <si>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</si>
  <si>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</si>
  <si>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</si>
  <si>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</si>
  <si>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</si>
  <si>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</si>
  <si>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</si>
  <si>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</si>
  <si>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</si>
  <si>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</si>
  <si>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</si>
  <si>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</si>
  <si>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</si>
  <si>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</si>
  <si>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</si>
  <si>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</si>
  <si>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</si>
  <si>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</si>
  <si>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</si>
  <si>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</si>
  <si>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</si>
  <si>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</si>
  <si>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</si>
  <si>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</si>
  <si>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</si>
  <si>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</si>
  <si>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</si>
  <si>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</si>
  <si>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</si>
  <si>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</si>
  <si>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</si>
  <si>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</si>
  <si>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</si>
  <si>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</si>
  <si>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</si>
  <si>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</si>
  <si>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</si>
  <si>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</si>
  <si>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</si>
  <si>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</si>
  <si>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</si>
  <si>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</si>
  <si>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</si>
  <si>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</si>
  <si>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</si>
  <si>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</si>
  <si>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</si>
  <si>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</si>
  <si>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</si>
  <si>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</si>
  <si>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</si>
  <si>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</si>
  <si>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</si>
  <si>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</si>
  <si>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</si>
  <si>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</si>
  <si>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</si>
  <si>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</si>
  <si>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</si>
  <si>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</si>
  <si>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</si>
  <si>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</si>
  <si>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</si>
  <si>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</si>
  <si>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</si>
  <si>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</si>
  <si>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</si>
  <si>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</si>
  <si>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</si>
  <si>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</si>
  <si>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</si>
  <si>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</si>
  <si>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</si>
  <si>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</si>
  <si>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</si>
  <si>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</si>
  <si>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</si>
  <si>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</si>
  <si>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</si>
  <si>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</si>
  <si>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</si>
  <si>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</si>
  <si>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</si>
  <si>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</si>
  <si>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</si>
  <si>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</si>
  <si>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</si>
  <si>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</si>
  <si>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</si>
  <si>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</si>
  <si>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</si>
  <si>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</si>
  <si>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</si>
  <si>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</si>
  <si>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</si>
  <si>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</si>
  <si>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</si>
  <si>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</si>
  <si>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</si>
  <si>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</si>
  <si>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</si>
  <si>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</si>
  <si>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</si>
  <si>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</si>
  <si>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</si>
  <si>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</si>
  <si>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</si>
  <si>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</si>
  <si>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</si>
  <si>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</si>
  <si>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</si>
  <si>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</si>
  <si>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</si>
  <si>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</si>
  <si>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</si>
  <si>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</si>
  <si>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</si>
  <si>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</si>
  <si>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</si>
  <si>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</si>
  <si>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</si>
  <si>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</si>
  <si>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</si>
  <si>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</si>
  <si>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</si>
  <si>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</si>
  <si>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</si>
  <si>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</si>
  <si>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</si>
  <si>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</si>
  <si>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</si>
  <si>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</si>
  <si>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</si>
  <si>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</si>
  <si>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</si>
  <si>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</si>
  <si>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</si>
  <si>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</si>
  <si>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</si>
  <si>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</si>
  <si>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</si>
  <si>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</si>
  <si>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</si>
  <si>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</si>
  <si>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</si>
  <si>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</si>
  <si>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</si>
  <si>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</si>
  <si>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</si>
  <si>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</si>
  <si>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</si>
  <si>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</si>
  <si>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</si>
  <si>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</si>
  <si>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</si>
  <si>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</si>
  <si>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</si>
  <si>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</si>
  <si>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</si>
  <si>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</si>
  <si>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</si>
  <si>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</si>
  <si>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</si>
  <si>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</si>
  <si>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</si>
  <si>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</si>
  <si>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</si>
  <si>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</si>
  <si>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</si>
  <si>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</si>
  <si>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</si>
  <si>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</si>
  <si>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</si>
  <si>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</si>
  <si>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</si>
  <si>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</si>
  <si>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</si>
  <si>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</si>
  <si>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</si>
  <si>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</si>
  <si>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</si>
  <si>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</si>
  <si>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</si>
  <si>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</si>
  <si>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</si>
  <si>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</si>
  <si>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</si>
  <si>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</si>
  <si>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</si>
  <si>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</si>
  <si>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</si>
  <si>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</si>
  <si>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</si>
  <si>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</si>
  <si>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</si>
  <si>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</si>
  <si>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</si>
  <si>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</si>
  <si>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</si>
  <si>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</si>
  <si>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</si>
  <si>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</si>
  <si>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</si>
  <si>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</si>
  <si>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</si>
  <si>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</si>
  <si>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</si>
  <si>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</si>
  <si>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</si>
  <si>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</si>
  <si>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</si>
  <si>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</si>
  <si>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</si>
  <si>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</si>
  <si>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</si>
  <si>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</si>
  <si>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</si>
  <si>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</si>
  <si>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</si>
  <si>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</si>
  <si>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</si>
  <si>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</si>
  <si>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</si>
  <si>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</si>
  <si>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</si>
  <si>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</si>
  <si>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</si>
  <si>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</si>
  <si>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</si>
  <si>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</si>
  <si>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</si>
  <si>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</si>
  <si>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</si>
  <si>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</si>
  <si>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</si>
  <si>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</si>
  <si>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</si>
  <si>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</si>
  <si>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</si>
  <si>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</si>
  <si>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</si>
  <si>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</si>
  <si>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</si>
  <si>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</si>
  <si>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</si>
  <si>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</si>
  <si>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</si>
  <si>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</si>
  <si>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</si>
  <si>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</si>
  <si>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</si>
  <si>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</si>
  <si>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</si>
  <si>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</si>
  <si>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</si>
  <si>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</si>
  <si>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</si>
  <si>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</si>
  <si>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</si>
  <si>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</si>
  <si>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</si>
  <si>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</si>
  <si>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</si>
  <si>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</si>
  <si>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</si>
  <si>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</si>
  <si>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</si>
  <si>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</si>
  <si>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</si>
  <si>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</si>
  <si>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</si>
  <si>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</si>
  <si>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</si>
  <si>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</si>
  <si>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</si>
  <si>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</si>
  <si>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</si>
  <si>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</si>
  <si>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</si>
  <si>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</si>
  <si>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</si>
  <si>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</si>
  <si>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</si>
  <si>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</si>
  <si>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</si>
  <si>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</si>
  <si>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</si>
  <si>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</si>
  <si>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</si>
  <si>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</si>
  <si>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</si>
  <si>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</si>
  <si>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</si>
  <si>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</si>
  <si>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</si>
  <si>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</si>
  <si>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</si>
  <si>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</si>
  <si>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</si>
  <si>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</si>
  <si>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</si>
  <si>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</si>
  <si>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</si>
  <si>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</si>
  <si>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</si>
  <si>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</si>
  <si>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</si>
  <si>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</si>
  <si>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</si>
  <si>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</si>
  <si>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</si>
  <si>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</si>
  <si>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</si>
  <si>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</si>
  <si>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</si>
  <si>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</si>
  <si>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</si>
  <si>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</si>
  <si>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</si>
  <si>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</si>
  <si>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</si>
  <si>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</si>
  <si>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</si>
  <si>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</si>
  <si>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</si>
  <si>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</si>
  <si>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</si>
  <si>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</si>
  <si>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</si>
  <si>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</si>
  <si>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</si>
  <si>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</si>
  <si>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</si>
  <si>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</si>
  <si>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</si>
  <si>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</si>
  <si>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</si>
  <si>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</si>
  <si>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</si>
  <si>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</si>
  <si>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</si>
  <si>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</si>
  <si>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</si>
  <si>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</si>
  <si>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</si>
  <si>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</si>
  <si>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</si>
  <si>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</si>
  <si>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</si>
  <si>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</si>
  <si>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</si>
  <si>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</si>
  <si>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</si>
  <si>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</si>
  <si>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</si>
  <si>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</si>
  <si>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</si>
  <si>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</si>
  <si>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</si>
  <si>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</si>
  <si>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</si>
  <si>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</si>
  <si>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</si>
  <si>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</si>
  <si>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</si>
  <si>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</si>
  <si>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</si>
  <si>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</si>
  <si>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</si>
  <si>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</si>
  <si>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</si>
  <si>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</si>
  <si>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</si>
  <si>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</si>
  <si>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</si>
  <si>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</si>
  <si>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</si>
  <si>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</si>
  <si>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</si>
  <si>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</si>
  <si>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</si>
  <si>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</si>
  <si>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</si>
  <si>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</si>
  <si>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</si>
  <si>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</si>
  <si>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</si>
  <si>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</si>
  <si>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</si>
  <si>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</si>
  <si>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</si>
  <si>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</si>
  <si>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</si>
  <si>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</si>
  <si>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</si>
  <si>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</si>
  <si>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</si>
  <si>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</si>
  <si>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</si>
  <si>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</si>
  <si>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</si>
  <si>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</si>
  <si>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</si>
  <si>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</si>
  <si>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</si>
  <si>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</si>
  <si>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</si>
  <si>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</si>
  <si>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</si>
  <si>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</si>
  <si>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</si>
  <si>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</si>
  <si>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</si>
  <si>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</si>
  <si>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</si>
  <si>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</si>
  <si>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</si>
  <si>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</si>
  <si>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</si>
  <si>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</si>
  <si>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</si>
  <si>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</si>
  <si>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</si>
  <si>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</si>
  <si>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</si>
  <si>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</si>
  <si>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</si>
  <si>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</si>
  <si>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</si>
  <si>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</si>
  <si>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</si>
  <si>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</si>
  <si>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</si>
  <si>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</si>
  <si>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</si>
  <si>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</si>
  <si>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</si>
  <si>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</si>
  <si>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</si>
  <si>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</si>
  <si>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</si>
  <si>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</si>
  <si>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</si>
  <si>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</si>
  <si>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</si>
  <si>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</si>
  <si>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</si>
  <si>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</si>
  <si>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</si>
  <si>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</si>
  <si>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</si>
  <si>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</si>
  <si>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</si>
  <si>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</si>
  <si>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</si>
  <si>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</si>
  <si>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</si>
  <si>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</si>
  <si>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</si>
  <si>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</si>
  <si>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</si>
  <si>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</si>
  <si>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</si>
  <si>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</si>
  <si>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</si>
  <si>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</si>
  <si>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</si>
  <si>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</si>
  <si>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</si>
  <si>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</si>
  <si>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</si>
  <si>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</si>
  <si>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</si>
  <si>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</si>
  <si>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</si>
  <si>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</si>
  <si>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</si>
  <si>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</si>
  <si>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</si>
  <si>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</si>
  <si>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</si>
  <si>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</si>
  <si>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</si>
  <si>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</si>
  <si>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</si>
  <si>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</si>
  <si>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</si>
  <si>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</si>
  <si>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</si>
  <si>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</si>
  <si>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</si>
  <si>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</si>
  <si>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</si>
  <si>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</si>
  <si>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</si>
  <si>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</si>
  <si>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</si>
  <si>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</si>
  <si>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</si>
  <si>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</si>
  <si>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</si>
  <si>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</si>
  <si>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</si>
  <si>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</si>
  <si>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</si>
  <si>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</si>
  <si>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</si>
  <si>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</si>
  <si>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</si>
  <si>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</si>
  <si>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</si>
  <si>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</si>
  <si>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</si>
  <si>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</si>
  <si>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</si>
  <si>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</si>
  <si>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</si>
  <si>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</si>
  <si>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</si>
  <si>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</si>
  <si>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</si>
  <si>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</si>
  <si>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</si>
  <si>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</si>
  <si>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</si>
  <si>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</si>
  <si>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</si>
  <si>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</si>
  <si>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</si>
  <si>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</si>
  <si>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</si>
  <si>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</si>
  <si>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</si>
  <si>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</si>
  <si>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</si>
  <si>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</si>
  <si>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</si>
  <si>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</si>
  <si>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</si>
  <si>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</si>
  <si>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</si>
  <si>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</si>
  <si>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</si>
  <si>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</si>
  <si>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</si>
  <si>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</si>
  <si>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</si>
  <si>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</si>
  <si>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</si>
  <si>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</si>
  <si>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</si>
  <si>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</si>
  <si>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</si>
  <si>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</si>
  <si>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</si>
  <si>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</si>
  <si>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</si>
  <si>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</si>
  <si>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</si>
  <si>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</si>
  <si>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</si>
  <si>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</si>
  <si>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</si>
  <si>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</si>
  <si>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</si>
  <si>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</si>
  <si>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</si>
  <si>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</si>
  <si>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</si>
  <si>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</si>
  <si>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</si>
  <si>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</si>
  <si>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</si>
  <si>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</si>
  <si>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</si>
  <si>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</si>
  <si>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</si>
  <si>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</si>
  <si>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</si>
  <si>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</si>
  <si>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</si>
  <si>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</si>
  <si>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</si>
  <si>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</si>
  <si>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</si>
  <si>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</si>
  <si>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</si>
  <si>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</si>
  <si>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</si>
  <si>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</si>
  <si>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</si>
  <si>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</si>
  <si>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</si>
  <si>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</si>
  <si>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</si>
  <si>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</si>
  <si>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</si>
  <si>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</si>
  <si>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</si>
  <si>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</si>
  <si>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</si>
  <si>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</si>
  <si>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</si>
  <si>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</si>
  <si>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</si>
  <si>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</si>
  <si>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</si>
  <si>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</si>
  <si>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</si>
  <si>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</si>
  <si>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</si>
  <si>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</si>
  <si>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</si>
  <si>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</si>
  <si>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</si>
  <si>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</si>
  <si>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</si>
  <si>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</si>
  <si>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</si>
  <si>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</si>
  <si>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</si>
  <si>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</si>
  <si>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</si>
  <si>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</si>
  <si>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</si>
  <si>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</si>
  <si>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</si>
  <si>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</si>
  <si>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</si>
  <si>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</si>
  <si>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</si>
  <si>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</si>
  <si>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</si>
  <si>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</si>
  <si>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</si>
  <si>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</si>
  <si>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</si>
  <si>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</si>
  <si>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</si>
  <si>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</si>
  <si>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</si>
  <si>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</si>
  <si>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</si>
  <si>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</si>
  <si>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</si>
  <si>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</si>
  <si>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</si>
  <si>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</si>
  <si>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</si>
  <si>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</si>
  <si>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</si>
  <si>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</si>
  <si>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</si>
  <si>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</si>
  <si>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</si>
  <si>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</si>
  <si>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</si>
  <si>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</si>
  <si>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</si>
  <si>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</si>
  <si>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</si>
  <si>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</si>
  <si>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</si>
  <si>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</si>
  <si>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</si>
  <si>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</si>
  <si>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</si>
  <si>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</si>
  <si>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</si>
  <si>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</si>
  <si>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</si>
  <si>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</si>
  <si>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</si>
  <si>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</si>
  <si>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</si>
  <si>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</si>
  <si>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</si>
  <si>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</si>
  <si>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</si>
  <si>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</si>
  <si>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</si>
  <si>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</si>
  <si>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</si>
  <si>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</si>
  <si>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</si>
  <si>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</si>
  <si>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</si>
  <si>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</si>
  <si>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</si>
  <si>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</si>
  <si>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</si>
  <si>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</si>
  <si>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</si>
  <si>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</si>
  <si>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</si>
  <si>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</si>
  <si>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</si>
  <si>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</si>
  <si>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</si>
  <si>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</si>
  <si>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</si>
  <si>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</si>
  <si>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</si>
  <si>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</si>
  <si>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</si>
  <si>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</si>
  <si>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</si>
  <si>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</si>
  <si>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</si>
  <si>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</si>
  <si>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</si>
  <si>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</si>
  <si>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</si>
  <si>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</si>
  <si>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</si>
  <si>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</si>
  <si>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</si>
  <si>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</si>
  <si>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</si>
  <si>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</si>
  <si>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</si>
  <si>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</si>
  <si>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</si>
  <si>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</si>
  <si>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</si>
  <si>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</si>
  <si>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</si>
  <si>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</si>
  <si>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</si>
  <si>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</si>
  <si>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</si>
  <si>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</si>
  <si>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</si>
  <si>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</si>
  <si>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</si>
  <si>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</si>
  <si>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</si>
  <si>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</si>
  <si>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</si>
  <si>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</si>
  <si>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</si>
  <si>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</si>
  <si>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</si>
  <si>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</si>
  <si>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</si>
  <si>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</si>
  <si>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</si>
  <si>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</si>
  <si>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</si>
  <si>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</si>
  <si>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</si>
  <si>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</si>
  <si>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</si>
  <si>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</si>
  <si>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</si>
  <si>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</si>
  <si>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</si>
  <si>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</si>
  <si>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</si>
  <si>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</si>
  <si>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</si>
  <si>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</si>
  <si>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</si>
  <si>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</si>
  <si>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</si>
  <si>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</si>
  <si>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</si>
  <si>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</si>
  <si>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</si>
  <si>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</si>
  <si>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</si>
  <si>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</si>
  <si>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</si>
  <si>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</si>
  <si>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</si>
  <si>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</si>
  <si>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</si>
  <si>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</si>
  <si>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</si>
  <si>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</si>
  <si>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</si>
  <si>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</si>
  <si>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</si>
  <si>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</si>
  <si>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</si>
  <si>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</si>
  <si>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</si>
  <si>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</si>
  <si>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</si>
  <si>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</si>
  <si>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</si>
  <si>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</si>
  <si>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</si>
  <si>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</si>
  <si>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</si>
  <si>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</si>
  <si>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</si>
  <si>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</si>
  <si>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</si>
  <si>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</si>
  <si>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</si>
  <si>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</si>
  <si>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</si>
  <si>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</si>
  <si>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</si>
  <si>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</si>
  <si>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</si>
  <si>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</si>
  <si>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</si>
  <si>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</si>
  <si>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</si>
  <si>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</si>
  <si>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</si>
  <si>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</si>
  <si>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</si>
  <si>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</si>
  <si>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</si>
  <si>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</si>
  <si>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</si>
  <si>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</si>
  <si>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</si>
  <si>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</si>
  <si>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</si>
  <si>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</si>
  <si>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</si>
  <si>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</si>
  <si>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</si>
  <si>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</si>
  <si>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</si>
  <si>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</si>
  <si>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</si>
  <si>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</si>
  <si>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</si>
  <si>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</si>
  <si>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</si>
  <si>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</si>
  <si>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</si>
  <si>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</si>
  <si>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</si>
  <si>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</si>
  <si>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</si>
  <si>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</si>
  <si>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</si>
  <si>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</si>
  <si>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</si>
  <si>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</si>
  <si>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</si>
  <si>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</si>
  <si>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</si>
  <si>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</si>
  <si>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</si>
  <si>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</si>
  <si>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</si>
  <si>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</si>
  <si>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</si>
  <si>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</si>
  <si>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</si>
  <si>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</si>
  <si>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</si>
  <si>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</si>
  <si>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</si>
  <si>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</si>
  <si>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</si>
  <si>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</si>
  <si>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</si>
  <si>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</si>
  <si>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</si>
  <si>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</si>
  <si>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</si>
  <si>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</si>
  <si>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</si>
  <si>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</si>
  <si>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</si>
  <si>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</si>
  <si>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</si>
  <si>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</si>
  <si>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</si>
  <si>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</si>
  <si>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</si>
  <si>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</si>
  <si>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</si>
  <si>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</si>
  <si>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</si>
  <si>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</si>
  <si>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</si>
  <si>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</si>
  <si>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</si>
  <si>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</si>
  <si>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</si>
  <si>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</si>
  <si>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</si>
  <si>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</si>
  <si>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</si>
  <si>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</si>
  <si>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</si>
  <si>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</si>
  <si>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</si>
  <si>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</si>
  <si>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</si>
  <si>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</si>
  <si>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</si>
  <si>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</si>
  <si>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</si>
  <si>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</si>
  <si>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</si>
  <si>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</si>
  <si>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</si>
  <si>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</si>
  <si>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</si>
  <si>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</si>
  <si>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</si>
  <si>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</si>
  <si>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</si>
  <si>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</si>
  <si>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</si>
  <si>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</si>
  <si>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</si>
  <si>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</si>
  <si>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</si>
  <si>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</si>
  <si>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</si>
  <si>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</si>
  <si>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</si>
  <si>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</si>
  <si>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</si>
  <si>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</si>
  <si>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</si>
  <si>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</si>
  <si>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</si>
  <si>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</si>
  <si>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</si>
  <si>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</si>
  <si>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</si>
  <si>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</si>
  <si>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</si>
  <si>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</si>
  <si>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</si>
  <si>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</si>
  <si>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</si>
  <si>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</si>
  <si>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</si>
  <si>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</si>
  <si>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</si>
  <si>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</si>
  <si>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</si>
  <si>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</si>
  <si>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</si>
  <si>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</si>
  <si>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</si>
  <si>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</si>
  <si>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</si>
  <si>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</si>
  <si>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</si>
  <si>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</si>
  <si>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</si>
  <si>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</si>
  <si>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</si>
  <si>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</si>
  <si>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</si>
  <si>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</si>
  <si>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</si>
  <si>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</si>
  <si>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</si>
  <si>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</si>
  <si>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</si>
  <si>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</si>
  <si>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</si>
  <si>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</si>
  <si>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</si>
  <si>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</si>
  <si>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</si>
  <si>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</si>
  <si>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</si>
  <si>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</si>
  <si>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</si>
  <si>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</si>
  <si>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</si>
  <si>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</si>
  <si>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</si>
  <si>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</si>
  <si>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</si>
  <si>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</si>
  <si>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</si>
  <si>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</si>
  <si>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</si>
  <si>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</si>
  <si>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</si>
  <si>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</si>
  <si>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</si>
  <si>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</si>
  <si>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</si>
  <si>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</si>
  <si>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</si>
  <si>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</si>
  <si>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</si>
  <si>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</si>
  <si>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</si>
  <si>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</si>
  <si>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</si>
  <si>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</si>
  <si>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</si>
  <si>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</si>
  <si>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</si>
  <si>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</si>
  <si>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</si>
  <si>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</si>
  <si>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</si>
  <si>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</si>
  <si>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</si>
  <si>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</si>
  <si>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</si>
  <si>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</si>
  <si>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</si>
  <si>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</si>
  <si>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</si>
  <si>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</si>
  <si>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</si>
  <si>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</si>
  <si>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</si>
  <si>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</si>
  <si>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</si>
  <si>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</si>
  <si>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</si>
  <si>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</si>
  <si>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</si>
  <si>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</si>
  <si>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</si>
  <si>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</si>
  <si>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</si>
  <si>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</si>
  <si>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</si>
  <si>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</si>
  <si>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</si>
  <si>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</si>
  <si>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</si>
  <si>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</si>
  <si>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</si>
  <si>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</si>
  <si>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</si>
  <si>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</si>
  <si>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</si>
  <si>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</si>
  <si>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</si>
  <si>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</si>
  <si>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</si>
  <si>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</si>
  <si>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</si>
  <si>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</si>
  <si>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</si>
  <si>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</si>
  <si>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</si>
  <si>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</si>
  <si>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</si>
  <si>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</si>
  <si>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</si>
  <si>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</si>
  <si>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</si>
  <si>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</si>
  <si>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</si>
  <si>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</si>
  <si>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</si>
  <si>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</si>
  <si>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</si>
  <si>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</si>
  <si>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</si>
  <si>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</si>
  <si>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</si>
  <si>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</si>
  <si>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</si>
  <si>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</si>
  <si>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</si>
  <si>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</si>
  <si>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</si>
  <si>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</si>
  <si>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</si>
  <si>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</si>
  <si>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</si>
  <si>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</si>
  <si>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</si>
  <si>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</si>
  <si>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</si>
  <si>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</si>
  <si>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</si>
  <si>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</si>
  <si>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</si>
  <si>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</si>
  <si>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</si>
  <si>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</si>
  <si>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</si>
  <si>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</si>
  <si>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</si>
  <si>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</si>
  <si>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</si>
  <si>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</si>
  <si>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</si>
  <si>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</si>
  <si>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</si>
  <si>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</si>
  <si>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</si>
  <si>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</si>
  <si>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</si>
  <si>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</si>
  <si>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</si>
  <si>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</si>
  <si>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</si>
  <si>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</si>
  <si>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</si>
  <si>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</si>
  <si>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</si>
  <si>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</si>
  <si>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</si>
  <si>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</si>
  <si>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</si>
  <si>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</si>
  <si>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</si>
  <si>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</si>
  <si>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</si>
  <si>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</si>
  <si>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</si>
  <si>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</si>
  <si>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</si>
  <si>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</si>
  <si>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</si>
  <si>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</si>
  <si>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</si>
  <si>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</si>
  <si>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</si>
  <si>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</si>
  <si>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</si>
  <si>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</si>
  <si>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</si>
  <si>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</si>
  <si>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</si>
  <si>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</si>
  <si>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</si>
  <si>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</si>
  <si>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</si>
  <si>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</si>
  <si>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</si>
  <si>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</si>
  <si>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</si>
  <si>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</si>
  <si>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</si>
  <si>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</si>
  <si>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</si>
  <si>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</si>
  <si>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</si>
  <si>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</si>
  <si>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</si>
  <si>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</si>
  <si>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</si>
  <si>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</si>
  <si>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</si>
  <si>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</si>
  <si>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</si>
  <si>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</si>
  <si>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</si>
  <si>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</si>
  <si>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</si>
  <si>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</si>
  <si>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</si>
  <si>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</si>
  <si>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</si>
  <si>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</si>
  <si>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</si>
  <si>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</si>
  <si>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</si>
  <si>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</si>
  <si>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</si>
  <si>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</si>
  <si>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</si>
  <si>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</si>
  <si>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</si>
  <si>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</si>
  <si>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</si>
  <si>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</si>
  <si>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</si>
  <si>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</si>
  <si>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</si>
  <si>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</si>
  <si>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</si>
  <si>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</si>
  <si>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</si>
  <si>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</si>
  <si>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</si>
  <si>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</si>
  <si>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</si>
  <si>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</si>
  <si>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</si>
  <si>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</si>
  <si>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</si>
  <si>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</si>
  <si>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</si>
  <si>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</si>
  <si>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</si>
  <si>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</si>
  <si>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</si>
  <si>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</si>
  <si>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</si>
  <si>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</si>
  <si>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</si>
  <si>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</si>
  <si>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</si>
  <si>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</si>
  <si>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</si>
  <si>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</si>
  <si>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</si>
  <si>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</si>
  <si>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</si>
  <si>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</si>
  <si>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</si>
  <si>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</si>
  <si>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</si>
  <si>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</si>
  <si>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</si>
  <si>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</si>
  <si>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</si>
  <si>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</si>
  <si>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</si>
  <si>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</si>
  <si>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</si>
  <si>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</si>
  <si>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</si>
  <si>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</si>
  <si>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</si>
  <si>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</si>
  <si>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</si>
  <si>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</si>
  <si>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</si>
  <si>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</si>
  <si>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</si>
  <si>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</si>
  <si>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</si>
  <si>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</si>
  <si>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</si>
  <si>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</si>
  <si>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</si>
  <si>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</si>
  <si>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</si>
  <si>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</si>
  <si>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</si>
  <si>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</si>
  <si>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</si>
  <si>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</si>
  <si>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</si>
  <si>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</si>
  <si>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</si>
  <si>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</si>
  <si>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</si>
  <si>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</si>
  <si>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</si>
  <si>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</si>
  <si>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</si>
  <si>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</si>
  <si>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</si>
  <si>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</si>
  <si>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</si>
  <si>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</si>
  <si>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</si>
  <si>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</si>
  <si>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</si>
  <si>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</si>
  <si>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</si>
  <si>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</si>
  <si>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</si>
  <si>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</si>
  <si>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</si>
  <si>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</si>
  <si>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</si>
  <si>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</si>
  <si>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</si>
  <si>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</si>
  <si>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</si>
  <si>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</si>
  <si>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</si>
  <si>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</si>
  <si>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</si>
  <si>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</si>
  <si>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</si>
  <si>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</si>
  <si>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</si>
  <si>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</si>
  <si>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</si>
  <si>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</si>
  <si>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</si>
  <si>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</si>
  <si>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</si>
  <si>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</si>
  <si>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</si>
  <si>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</si>
  <si>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</si>
  <si>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</si>
  <si>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</si>
  <si>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</si>
  <si>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</si>
  <si>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</si>
  <si>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</si>
  <si>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</si>
  <si>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</si>
  <si>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</si>
  <si>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</si>
  <si>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</si>
  <si>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</si>
  <si>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</si>
  <si>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</si>
  <si>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</si>
  <si>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</si>
  <si>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</si>
  <si>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</si>
  <si>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</si>
  <si>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</si>
  <si>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</si>
  <si>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</si>
  <si>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</si>
  <si>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</si>
  <si>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</si>
  <si>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</si>
  <si>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</si>
  <si>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</si>
  <si>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</si>
  <si>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</si>
  <si>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</si>
  <si>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</si>
  <si>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</si>
  <si>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</si>
  <si>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</si>
  <si>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</si>
  <si>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</si>
  <si>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</si>
  <si>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</si>
  <si>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</si>
  <si>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</si>
  <si>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</si>
  <si>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</si>
  <si>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</si>
  <si>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</si>
  <si>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</si>
  <si>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</si>
  <si>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</si>
  <si>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</si>
  <si>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</si>
  <si>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</si>
  <si>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</si>
  <si>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</si>
  <si>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</si>
  <si>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</si>
  <si>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</si>
  <si>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</si>
  <si>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</si>
  <si>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</si>
  <si>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</si>
  <si>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</si>
  <si>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</si>
  <si>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</si>
  <si>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</si>
  <si>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</si>
  <si>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</si>
  <si>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</si>
  <si>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</si>
  <si>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</si>
  <si>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</si>
  <si>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</si>
  <si>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</si>
  <si>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</si>
  <si>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</si>
  <si>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</si>
  <si>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</si>
  <si>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</si>
  <si>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</si>
  <si>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</si>
  <si>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</si>
  <si>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</si>
  <si>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</si>
  <si>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</si>
  <si>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</si>
  <si>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</si>
  <si>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</si>
  <si>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</si>
  <si>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</si>
  <si>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</si>
  <si>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</si>
  <si>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</si>
  <si>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</si>
  <si>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</si>
  <si>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</si>
  <si>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</si>
  <si>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</si>
  <si>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</si>
  <si>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</si>
  <si>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</si>
  <si>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</si>
  <si>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</si>
  <si>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</si>
  <si>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</si>
  <si>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</si>
  <si>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</si>
  <si>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</si>
  <si>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</si>
  <si>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</si>
  <si>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</si>
  <si>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</si>
  <si>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</si>
  <si>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</si>
  <si>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</si>
  <si>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</si>
  <si>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</si>
  <si>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</si>
  <si>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</si>
  <si>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</si>
  <si>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</si>
  <si>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</si>
  <si>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</si>
  <si>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</si>
  <si>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</si>
  <si>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</si>
  <si>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</si>
  <si>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</si>
  <si>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</si>
  <si>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</si>
  <si>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</si>
  <si>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</si>
  <si>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</si>
  <si>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</si>
  <si>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</si>
  <si>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</si>
  <si>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</si>
  <si>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</si>
  <si>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</si>
  <si>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</si>
  <si>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</si>
  <si>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</si>
  <si>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</si>
  <si>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</si>
  <si>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</si>
  <si>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</si>
  <si>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</si>
  <si>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</si>
  <si>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</si>
  <si>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</si>
  <si>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</si>
  <si>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</si>
  <si>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</si>
  <si>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</si>
  <si>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</si>
  <si>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</si>
  <si>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</si>
  <si>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</si>
  <si>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</si>
  <si>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</si>
  <si>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</si>
  <si>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</si>
  <si>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</si>
  <si>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</si>
  <si>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</si>
  <si>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</si>
  <si>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</si>
  <si>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</si>
  <si>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</si>
  <si>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</si>
  <si>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</si>
  <si>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</si>
  <si>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</si>
  <si>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</si>
  <si>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</si>
  <si>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</si>
  <si>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</si>
  <si>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</si>
  <si>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</si>
  <si>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</si>
  <si>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</si>
  <si>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</si>
  <si>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</si>
  <si>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</si>
  <si>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</si>
  <si>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</si>
  <si>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</si>
  <si>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</si>
  <si>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</si>
  <si>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</si>
  <si>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</si>
  <si>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</si>
  <si>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</si>
  <si>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</si>
  <si>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</si>
  <si>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</si>
  <si>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</si>
  <si>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</si>
  <si>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</si>
  <si>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</si>
  <si>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</si>
  <si>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</si>
  <si>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</si>
  <si>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</si>
  <si>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</si>
  <si>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</si>
  <si>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</si>
  <si>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</si>
  <si>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</si>
  <si>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</si>
  <si>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</si>
  <si>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</si>
  <si>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</si>
  <si>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</si>
  <si>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</si>
  <si>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</si>
  <si>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</si>
  <si>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</si>
  <si>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</si>
  <si>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</si>
  <si>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</si>
  <si>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</si>
  <si>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</si>
  <si>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</si>
  <si>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</si>
  <si>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</si>
  <si>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</si>
  <si>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</si>
  <si>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</si>
  <si>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</si>
  <si>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</si>
  <si>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</si>
  <si>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</si>
  <si>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</si>
  <si>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</si>
  <si>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</si>
  <si>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</si>
  <si>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</si>
  <si>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</si>
  <si>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</si>
  <si>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</si>
  <si>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</si>
  <si>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</si>
  <si>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</si>
  <si>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</si>
  <si>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</si>
  <si>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</si>
  <si>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</si>
  <si>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</si>
  <si>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</si>
  <si>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</si>
  <si>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</si>
  <si>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</si>
  <si>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</si>
  <si>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</si>
  <si>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</si>
  <si>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</si>
  <si>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</si>
  <si>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</si>
  <si>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</si>
  <si>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</si>
  <si>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</si>
  <si>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</si>
  <si>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</si>
  <si>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</si>
  <si>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</si>
  <si>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</si>
  <si>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</si>
  <si>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</si>
  <si>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</si>
  <si>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</si>
  <si>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</si>
  <si>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</si>
  <si>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</si>
  <si>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</si>
  <si>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</si>
  <si>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</si>
  <si>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</si>
  <si>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</si>
  <si>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</si>
  <si>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</si>
  <si>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</si>
  <si>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</si>
  <si>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</si>
  <si>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</si>
  <si>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</si>
  <si>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</si>
  <si>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</si>
  <si>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</si>
  <si>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</si>
  <si>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</si>
  <si>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</si>
  <si>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</si>
  <si>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</si>
  <si>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</si>
  <si>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</si>
  <si>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</si>
  <si>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</si>
  <si>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</si>
  <si>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</si>
  <si>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</si>
  <si>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</si>
  <si>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</si>
  <si>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</si>
  <si>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</si>
  <si>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</si>
  <si>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</si>
  <si>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</si>
  <si>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</si>
  <si>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</si>
  <si>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</si>
  <si>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</si>
  <si>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</si>
  <si>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</si>
  <si>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</si>
  <si>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</si>
  <si>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</si>
  <si>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</si>
  <si>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</si>
  <si>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</si>
  <si>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</si>
  <si>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</si>
  <si>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</si>
  <si>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</si>
  <si>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</si>
  <si>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</si>
  <si>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</si>
  <si>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</si>
  <si>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</si>
  <si>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</si>
  <si>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</si>
  <si>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</si>
  <si>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</si>
  <si>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</si>
  <si>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</si>
  <si>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</si>
  <si>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</si>
  <si>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</si>
  <si>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</si>
  <si>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</si>
  <si>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</si>
  <si>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</si>
  <si>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</si>
  <si>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</si>
  <si>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</si>
  <si>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</si>
  <si>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</si>
  <si>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</si>
  <si>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</si>
  <si>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</si>
  <si>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</si>
  <si>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</si>
  <si>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</si>
  <si>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</si>
  <si>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</si>
  <si>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</si>
  <si>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</si>
  <si>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</si>
  <si>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</si>
  <si>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</si>
  <si>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</si>
  <si>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</si>
  <si>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</si>
  <si>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</si>
  <si>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</si>
  <si>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</si>
  <si>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</si>
  <si>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</si>
  <si>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</si>
  <si>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</si>
  <si>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</si>
  <si>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</si>
  <si>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</si>
  <si>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</si>
  <si>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</si>
  <si>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</si>
  <si>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</si>
  <si>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</si>
  <si>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</si>
  <si>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</si>
  <si>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</si>
  <si>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</si>
  <si>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</si>
  <si>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</si>
  <si>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</si>
  <si>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</si>
  <si>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</si>
  <si>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</si>
  <si>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</si>
  <si>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</si>
  <si>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</si>
  <si>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</si>
  <si>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</si>
  <si>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</si>
  <si>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</si>
  <si>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</si>
  <si>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</si>
  <si>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</si>
  <si>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</si>
  <si>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</si>
  <si>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</si>
  <si>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</si>
  <si>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</si>
  <si>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</si>
  <si>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</si>
  <si>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</si>
  <si>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</si>
  <si>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</si>
  <si>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</si>
  <si>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</si>
  <si>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</si>
  <si>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</si>
  <si>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</si>
  <si>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</si>
  <si>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</si>
  <si>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</si>
  <si>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</si>
  <si>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</si>
  <si>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</si>
  <si>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</si>
  <si>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</si>
  <si>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</si>
  <si>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</si>
  <si>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</si>
  <si>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</si>
  <si>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</si>
  <si>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</si>
  <si>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</si>
  <si>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</si>
  <si>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</si>
  <si>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</si>
  <si>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</si>
  <si>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</si>
  <si>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</si>
  <si>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</si>
  <si>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</si>
  <si>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</si>
  <si>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</si>
  <si>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</si>
  <si>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</si>
  <si>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</si>
  <si>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</si>
  <si>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</si>
  <si>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</si>
  <si>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</si>
  <si>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</si>
  <si>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</si>
  <si>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</si>
  <si>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</si>
  <si>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</si>
  <si>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</si>
  <si>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</si>
  <si>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</si>
  <si>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</si>
  <si>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</si>
  <si>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</si>
  <si>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</si>
  <si>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</si>
  <si>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</si>
  <si>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</si>
  <si>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</si>
  <si>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</si>
  <si>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</si>
  <si>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</si>
  <si>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</si>
  <si>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</si>
  <si>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</si>
  <si>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</si>
  <si>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</si>
  <si>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</si>
  <si>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</si>
  <si>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</si>
  <si>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</si>
  <si>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</si>
  <si>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</si>
  <si>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</si>
  <si>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</si>
  <si>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</si>
  <si>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</si>
  <si>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</si>
  <si>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</si>
  <si>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</si>
  <si>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</si>
  <si>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</si>
  <si>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</si>
  <si>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</si>
  <si>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</si>
  <si>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</si>
  <si>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</si>
  <si>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</si>
  <si>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</si>
  <si>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</si>
  <si>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</si>
  <si>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</si>
  <si>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</si>
  <si>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</si>
  <si>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</si>
  <si>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</si>
  <si>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</si>
  <si>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</si>
  <si>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</si>
  <si>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</si>
  <si>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</si>
  <si>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</si>
  <si>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</si>
  <si>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</si>
  <si>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</si>
  <si>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</si>
  <si>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</si>
  <si>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</si>
  <si>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</si>
  <si>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</si>
  <si>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</si>
  <si>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</si>
  <si>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</si>
  <si>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</si>
  <si>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</si>
  <si>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</si>
  <si>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</si>
  <si>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</si>
  <si>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</si>
  <si>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</si>
  <si>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</si>
  <si>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</si>
  <si>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</si>
  <si>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</si>
  <si>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</si>
  <si>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</si>
  <si>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</si>
  <si>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</si>
  <si>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</si>
  <si>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</si>
  <si>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</si>
  <si>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</si>
  <si>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</si>
  <si>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</si>
  <si>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</si>
  <si>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</si>
  <si>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</si>
  <si>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</si>
  <si>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</si>
  <si>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</si>
  <si>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</si>
  <si>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</si>
  <si>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</si>
  <si>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</si>
  <si>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</si>
  <si>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</si>
  <si>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</si>
  <si>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</si>
  <si>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</si>
  <si>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</si>
  <si>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</si>
  <si>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</si>
  <si>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</si>
  <si>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</si>
  <si>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</si>
  <si>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</si>
  <si>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</si>
  <si>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</si>
  <si>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</si>
  <si>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</si>
  <si>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</si>
  <si>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</si>
  <si>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</si>
  <si>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</si>
  <si>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</si>
  <si>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</si>
  <si>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</si>
  <si>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</si>
  <si>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</si>
  <si>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</si>
  <si>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</si>
  <si>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</si>
  <si>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</si>
  <si>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</si>
  <si>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</si>
  <si>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</si>
  <si>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</si>
  <si>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</si>
  <si>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</si>
  <si>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</si>
  <si>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</si>
  <si>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</si>
  <si>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</si>
  <si>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</si>
  <si>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</si>
  <si>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</si>
  <si>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</si>
  <si>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</si>
  <si>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</si>
  <si>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</si>
  <si>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</si>
  <si>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</si>
  <si>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</si>
  <si>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</si>
  <si>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</si>
  <si>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</si>
  <si>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</si>
  <si>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</si>
  <si>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</si>
  <si>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</si>
  <si>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</si>
  <si>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</si>
  <si>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</si>
  <si>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</si>
  <si>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</si>
  <si>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</si>
  <si>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</si>
  <si>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</si>
  <si>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</si>
  <si>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</si>
  <si>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</si>
  <si>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</si>
  <si>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</si>
  <si>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</si>
  <si>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</si>
  <si>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</si>
  <si>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</si>
  <si>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</si>
  <si>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</si>
  <si>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</si>
  <si>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</si>
  <si>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</si>
  <si>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</si>
  <si>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</si>
  <si>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</si>
  <si>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</si>
  <si>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</si>
  <si>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</si>
  <si>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</si>
  <si>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</si>
  <si>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</si>
  <si>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</si>
  <si>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</si>
  <si>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</si>
  <si>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</si>
  <si>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</si>
  <si>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</si>
  <si>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</si>
  <si>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</si>
  <si>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</si>
  <si>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</si>
  <si>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</si>
  <si>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</si>
  <si>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</si>
  <si>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</si>
  <si>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</si>
  <si>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</si>
  <si>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</si>
  <si>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</si>
  <si>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</si>
  <si>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</si>
  <si>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</si>
  <si>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</si>
  <si>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</si>
  <si>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</si>
  <si>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</si>
  <si>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</si>
  <si>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</si>
  <si>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</si>
  <si>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</si>
  <si>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</si>
  <si>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</si>
  <si>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</si>
  <si>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</si>
  <si>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</si>
  <si>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</si>
  <si>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</si>
  <si>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</si>
  <si>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</si>
  <si>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</si>
  <si>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</si>
  <si>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</si>
  <si>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</si>
  <si>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</si>
  <si>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</si>
  <si>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</si>
  <si>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</si>
  <si>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</si>
  <si>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</si>
  <si>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</si>
  <si>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</si>
  <si>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</si>
  <si>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</si>
  <si>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</si>
  <si>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</si>
  <si>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</si>
  <si>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</si>
  <si>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</si>
  <si>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</si>
  <si>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</si>
  <si>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</si>
  <si>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</si>
  <si>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</si>
  <si>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</si>
  <si>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</si>
  <si>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</si>
  <si>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</si>
  <si>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</si>
  <si>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</si>
  <si>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</si>
  <si>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</si>
  <si>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</si>
  <si>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</si>
  <si>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</si>
  <si>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</si>
  <si>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</si>
  <si>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</si>
  <si>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</si>
  <si>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</si>
  <si>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</si>
  <si>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</si>
  <si>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</si>
  <si>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</si>
  <si>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</si>
  <si>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</si>
  <si>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</si>
  <si>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</si>
  <si>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</si>
  <si>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</si>
  <si>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</si>
  <si>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</si>
  <si>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</si>
  <si>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</si>
  <si>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</si>
  <si>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</si>
  <si>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</si>
  <si>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</si>
  <si>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</si>
  <si>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</si>
  <si>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</si>
  <si>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</si>
  <si>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</si>
  <si>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</si>
  <si>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</si>
  <si>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</si>
  <si>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</si>
  <si>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</si>
  <si>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</si>
  <si>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</si>
  <si>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</si>
  <si>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</si>
  <si>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</si>
  <si>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</si>
  <si>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</si>
  <si>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</si>
  <si>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</si>
  <si>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</si>
  <si>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</si>
  <si>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</si>
  <si>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</si>
  <si>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</si>
  <si>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</si>
  <si>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</si>
  <si>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</si>
  <si>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</si>
  <si>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</si>
  <si>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</si>
  <si>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</si>
  <si>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</si>
  <si>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</si>
  <si>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</si>
  <si>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</si>
  <si>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</si>
  <si>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</si>
  <si>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</si>
  <si>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</si>
  <si>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</si>
  <si>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</si>
  <si>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</si>
  <si>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</si>
  <si>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</si>
  <si>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</si>
  <si>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</si>
  <si>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</si>
  <si>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</si>
  <si>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</si>
  <si>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</si>
  <si>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</si>
  <si>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</si>
  <si>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</si>
  <si>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</si>
  <si>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</si>
  <si>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</si>
  <si>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</si>
  <si>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</si>
  <si>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</si>
  <si>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</si>
  <si>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</si>
  <si>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</si>
  <si>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</si>
  <si>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</si>
  <si>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</si>
  <si>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</si>
  <si>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</si>
  <si>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</si>
  <si>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</si>
  <si>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</si>
  <si>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</si>
  <si>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</si>
  <si>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</si>
  <si>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</si>
  <si>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</si>
  <si>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</si>
  <si>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</si>
  <si>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</si>
  <si>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</si>
  <si>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</si>
  <si>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</si>
  <si>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</si>
  <si>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</si>
  <si>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</si>
  <si>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</si>
  <si>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</si>
  <si>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</si>
  <si>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</si>
  <si>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</si>
  <si>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</si>
  <si>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</si>
  <si>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</si>
  <si>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</si>
  <si>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</si>
  <si>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</si>
  <si>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</si>
  <si>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</si>
  <si>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</si>
  <si>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</si>
  <si>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</si>
  <si>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</si>
  <si>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</si>
  <si>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</si>
  <si>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</si>
  <si>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</si>
  <si>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</si>
  <si>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</si>
  <si>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</si>
  <si>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</si>
  <si>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</si>
  <si>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</si>
  <si>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</si>
  <si>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</si>
  <si>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</si>
  <si>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</si>
  <si>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</si>
  <si>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</si>
  <si>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</si>
  <si>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</si>
  <si>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</si>
  <si>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</si>
  <si>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</si>
  <si>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</si>
  <si>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</si>
  <si>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</si>
  <si>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</si>
  <si>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</si>
  <si>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</si>
  <si>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</si>
  <si>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</si>
  <si>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</si>
  <si>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</si>
  <si>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</si>
  <si>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</si>
  <si>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</si>
  <si>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</si>
  <si>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</si>
  <si>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</si>
  <si>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</si>
  <si>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</si>
  <si>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</si>
  <si>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</si>
  <si>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</si>
  <si>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</si>
  <si>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</si>
  <si>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</si>
  <si>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</si>
  <si>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</si>
  <si>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</si>
  <si>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</si>
  <si>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</si>
  <si>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</si>
  <si>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</si>
  <si>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</si>
  <si>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</si>
  <si>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</si>
  <si>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</si>
  <si>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</si>
  <si>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</si>
  <si>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</si>
  <si>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</si>
  <si>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</si>
  <si>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</si>
  <si>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</si>
  <si>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</si>
  <si>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</si>
  <si>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</si>
  <si>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</si>
  <si>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</si>
  <si>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</si>
  <si>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</si>
  <si>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</si>
  <si>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</si>
  <si>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</si>
  <si>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</si>
  <si>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</si>
  <si>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</si>
  <si>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</si>
  <si>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</si>
  <si>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</si>
  <si>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</si>
  <si>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</si>
  <si>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</si>
  <si>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</si>
  <si>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</si>
  <si>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</si>
  <si>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</si>
  <si>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</si>
  <si>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</si>
  <si>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</si>
  <si>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</si>
  <si>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</si>
  <si>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</si>
  <si>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</si>
  <si>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</si>
  <si>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</si>
  <si>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</si>
  <si>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</si>
  <si>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</si>
  <si>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</si>
  <si>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</si>
  <si>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</si>
  <si>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</si>
  <si>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</si>
  <si>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</si>
  <si>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</si>
  <si>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</si>
  <si>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</si>
  <si>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</si>
  <si>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</si>
  <si>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</si>
  <si>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</si>
  <si>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</si>
  <si>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</si>
  <si>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</si>
  <si>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</si>
  <si>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</si>
  <si>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</si>
  <si>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</si>
  <si>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</si>
  <si>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</si>
  <si>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</si>
  <si>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</si>
  <si>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</si>
  <si>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</si>
  <si>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</si>
  <si>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</si>
  <si>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</si>
  <si>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</si>
  <si>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</si>
  <si>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</si>
  <si>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</si>
  <si>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</si>
  <si>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</si>
  <si>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</si>
  <si>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</si>
  <si>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</si>
  <si>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</si>
  <si>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</si>
  <si>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</si>
  <si>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</si>
  <si>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</si>
  <si>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</si>
  <si>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</si>
  <si>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</si>
  <si>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</si>
  <si>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</si>
  <si>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</si>
  <si>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</si>
  <si>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</si>
  <si>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</si>
  <si>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</si>
  <si>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</si>
  <si>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</si>
  <si>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</si>
  <si>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</si>
  <si>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</si>
  <si>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</si>
  <si>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</si>
  <si>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</si>
  <si>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</si>
  <si>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</si>
  <si>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</si>
  <si>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</si>
  <si>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</si>
  <si>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</si>
  <si>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</si>
  <si>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</si>
  <si>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</si>
  <si>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</si>
  <si>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</si>
  <si>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</si>
  <si>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</si>
  <si>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</si>
  <si>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</si>
  <si>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</si>
  <si>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</si>
  <si>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</si>
  <si>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</si>
  <si>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</si>
  <si>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</si>
  <si>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</si>
  <si>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</si>
  <si>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</si>
  <si>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</si>
  <si>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</si>
  <si>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</si>
  <si>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</si>
  <si>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</si>
  <si>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</si>
  <si>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</si>
  <si>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</si>
  <si>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</si>
  <si>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</si>
  <si>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</si>
  <si>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</si>
  <si>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</si>
  <si>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</si>
  <si>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</si>
  <si>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</si>
  <si>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</si>
  <si>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</si>
  <si>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</si>
  <si>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</si>
  <si>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</si>
  <si>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</si>
  <si>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</si>
  <si>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</si>
  <si>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</si>
  <si>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</si>
  <si>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</si>
  <si>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</si>
  <si>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</si>
  <si>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</si>
  <si>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</si>
  <si>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</si>
  <si>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</si>
  <si>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</si>
  <si>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</si>
  <si>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</si>
  <si>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</si>
  <si>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</si>
  <si>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</si>
  <si>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</si>
  <si>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</si>
  <si>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</si>
  <si>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</si>
  <si>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</si>
  <si>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</si>
  <si>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</si>
  <si>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</si>
  <si>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</si>
  <si>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</si>
  <si>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</si>
  <si>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</si>
  <si>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</si>
  <si>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</si>
  <si>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</si>
  <si>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</si>
  <si>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</si>
  <si>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</si>
  <si>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</si>
  <si>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</si>
  <si>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</si>
  <si>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</si>
  <si>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</si>
  <si>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</si>
  <si>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</si>
  <si>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</si>
  <si>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</si>
  <si>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</si>
  <si>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</si>
  <si>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</si>
  <si>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</si>
  <si>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</si>
  <si>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</si>
  <si>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</si>
  <si>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</si>
  <si>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</si>
  <si>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</si>
  <si>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</si>
  <si>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</si>
  <si>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</si>
  <si>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</si>
  <si>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</si>
  <si>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</si>
  <si>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</si>
  <si>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</si>
  <si>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</si>
  <si>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</si>
  <si>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</si>
  <si>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</si>
  <si>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</si>
  <si>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</si>
  <si>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</si>
  <si>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</si>
  <si>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</si>
  <si>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</si>
  <si>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</si>
  <si>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</si>
  <si>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</si>
  <si>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</si>
  <si>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</si>
  <si>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</si>
  <si>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</si>
  <si>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</si>
  <si>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</si>
  <si>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</si>
  <si>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</si>
  <si>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</si>
  <si>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</si>
  <si>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</si>
  <si>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</si>
  <si>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</si>
  <si>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</si>
  <si>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</si>
  <si>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</si>
  <si>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</si>
  <si>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</si>
  <si>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</si>
  <si>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</si>
  <si>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</si>
  <si>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</si>
  <si>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</si>
  <si>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</si>
  <si>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</si>
  <si>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</si>
  <si>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</si>
  <si>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</si>
  <si>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</si>
  <si>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</si>
  <si>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</si>
  <si>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</si>
  <si>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</si>
  <si>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</si>
  <si>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</si>
  <si>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</si>
  <si>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</si>
  <si>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</si>
  <si>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</si>
  <si>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</si>
  <si>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</si>
  <si>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</si>
  <si>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</si>
  <si>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</si>
  <si>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</si>
  <si>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</si>
  <si>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</si>
  <si>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</si>
  <si>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</si>
  <si>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</si>
  <si>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</si>
  <si>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</si>
  <si>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</si>
  <si>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</si>
  <si>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</si>
  <si>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</si>
  <si>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</si>
  <si>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</si>
  <si>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</si>
  <si>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</si>
  <si>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</si>
  <si>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</si>
  <si>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</si>
  <si>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</si>
  <si>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</si>
  <si>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</si>
  <si>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</si>
  <si>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</si>
  <si>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</si>
  <si>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</si>
  <si>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</si>
  <si>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</si>
  <si>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</si>
  <si>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</si>
  <si>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</si>
  <si>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</si>
  <si>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</si>
  <si>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</si>
  <si>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</si>
  <si>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</si>
  <si>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</si>
  <si>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</si>
  <si>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</si>
  <si>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</si>
  <si>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</si>
  <si>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</si>
  <si>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</si>
  <si>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</si>
  <si>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</si>
  <si>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</si>
  <si>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</si>
  <si>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</si>
  <si>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</si>
  <si>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</si>
  <si>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</si>
  <si>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</si>
  <si>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</si>
  <si>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</si>
  <si>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</si>
  <si>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</si>
  <si>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</si>
  <si>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</si>
  <si>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</si>
  <si>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</si>
  <si>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</si>
  <si>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</si>
  <si>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</si>
  <si>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</si>
  <si>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</si>
  <si>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</si>
  <si>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</si>
  <si>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</si>
  <si>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</si>
  <si>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</si>
  <si>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</si>
  <si>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</si>
  <si>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</si>
  <si>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</si>
  <si>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</si>
  <si>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</si>
  <si>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</si>
  <si>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</si>
  <si>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</si>
  <si>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</si>
  <si>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</si>
  <si>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</si>
  <si>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</si>
  <si>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</si>
  <si>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</si>
  <si>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</si>
  <si>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</si>
  <si>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</si>
  <si>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</si>
  <si>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</si>
  <si>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</si>
  <si>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</si>
  <si>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</si>
  <si>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</si>
  <si>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</si>
  <si>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</si>
  <si>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</si>
  <si>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</si>
  <si>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</si>
  <si>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</si>
  <si>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</si>
  <si>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</si>
  <si>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</si>
  <si>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</si>
  <si>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</si>
  <si>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</si>
  <si>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</si>
  <si>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</si>
  <si>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</si>
  <si>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</si>
  <si>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</si>
  <si>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</si>
  <si>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</si>
  <si>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</si>
  <si>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</si>
  <si>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</si>
  <si>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</si>
  <si>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</si>
  <si>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</si>
  <si>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</si>
  <si>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</si>
  <si>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</si>
  <si>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</si>
  <si>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</si>
  <si>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</si>
  <si>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</si>
  <si>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</si>
  <si>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</si>
  <si>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</si>
  <si>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</si>
  <si>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</si>
  <si>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</si>
  <si>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</si>
  <si>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</si>
  <si>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</si>
  <si>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</si>
  <si>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</si>
  <si>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</si>
  <si>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</si>
  <si>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</si>
  <si>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</si>
  <si>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</si>
  <si>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</si>
  <si>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</si>
  <si>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</si>
  <si>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</si>
  <si>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</si>
  <si>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</si>
  <si>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</si>
  <si>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</si>
  <si>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</si>
  <si>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</si>
  <si>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</si>
  <si>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</si>
  <si>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</si>
  <si>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</si>
  <si>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</si>
  <si>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</si>
  <si>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</si>
  <si>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</si>
  <si>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</si>
  <si>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</si>
  <si>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</si>
  <si>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</si>
  <si>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</si>
  <si>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</si>
  <si>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</si>
  <si>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</si>
  <si>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</si>
  <si>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</si>
  <si>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</si>
  <si>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</si>
  <si>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</si>
  <si>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</si>
  <si>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</si>
  <si>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</si>
  <si>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</si>
  <si>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</si>
  <si>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</si>
  <si>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</si>
  <si>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</si>
  <si>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</si>
  <si>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</si>
  <si>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</si>
  <si>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</si>
  <si>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</si>
  <si>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</si>
  <si>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</si>
  <si>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</si>
  <si>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</si>
  <si>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</si>
  <si>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</si>
  <si>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</si>
  <si>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</si>
  <si>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</si>
  <si>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</si>
  <si>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</si>
  <si>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</si>
  <si>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</si>
  <si>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</si>
  <si>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</si>
  <si>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</si>
  <si>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</si>
  <si>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</si>
  <si>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</si>
  <si>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</si>
  <si>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</si>
  <si>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</si>
  <si>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</si>
  <si>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</si>
  <si>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</si>
  <si>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</si>
  <si>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</si>
  <si>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</si>
  <si>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</si>
  <si>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</si>
  <si>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</si>
  <si>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</si>
  <si>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</si>
  <si>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</si>
  <si>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</si>
  <si>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</si>
  <si>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</si>
  <si>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</si>
  <si>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</si>
  <si>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</si>
  <si>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</si>
  <si>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</si>
  <si>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</si>
  <si>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</si>
  <si>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</si>
  <si>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</si>
  <si>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</si>
  <si>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</si>
  <si>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</si>
  <si>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</si>
  <si>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</si>
  <si>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</si>
  <si>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</si>
  <si>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</si>
  <si>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</si>
  <si>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</si>
  <si>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</si>
  <si>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</si>
  <si>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</si>
  <si>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</si>
  <si>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</si>
  <si>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</si>
  <si>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</si>
  <si>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</si>
  <si>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</si>
  <si>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</si>
  <si>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</si>
  <si>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</si>
  <si>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</si>
  <si>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</si>
  <si>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</si>
  <si>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</si>
  <si>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</si>
  <si>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</si>
  <si>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</si>
  <si>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</si>
  <si>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</si>
  <si>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</si>
  <si>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</si>
  <si>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</si>
  <si>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</si>
  <si>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</si>
  <si>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</si>
  <si>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</si>
  <si>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</si>
  <si>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</si>
  <si>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</si>
  <si>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</si>
  <si>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</si>
  <si>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</si>
  <si>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</si>
  <si>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</si>
  <si>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</si>
  <si>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</si>
  <si>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</si>
  <si>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</si>
  <si>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</si>
  <si>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</si>
  <si>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</si>
  <si>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</si>
  <si>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</si>
  <si>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</si>
  <si>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</si>
  <si>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</si>
  <si>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</si>
  <si>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</si>
  <si>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</si>
  <si>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</si>
  <si>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</si>
  <si>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</si>
  <si>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</si>
  <si>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</si>
  <si>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</si>
  <si>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</si>
  <si>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</si>
  <si>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</si>
  <si>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</si>
  <si>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</si>
  <si>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</si>
  <si>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</si>
  <si>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</si>
  <si>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</si>
  <si>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</si>
  <si>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</si>
  <si>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</si>
  <si>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</si>
  <si>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</si>
  <si>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</si>
  <si>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</si>
  <si>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</si>
  <si>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</si>
  <si>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</si>
  <si>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</si>
  <si>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</si>
  <si>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</si>
  <si>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</si>
  <si>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</si>
  <si>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</si>
  <si>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</si>
  <si>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</si>
  <si>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</si>
  <si>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</si>
  <si>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</si>
  <si>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</si>
  <si>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</si>
  <si>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</si>
  <si>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</si>
  <si>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</si>
  <si>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</si>
  <si>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</si>
  <si>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</si>
  <si>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</si>
  <si>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</si>
  <si>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</si>
  <si>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</si>
  <si>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</si>
  <si>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</si>
  <si>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</si>
  <si>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</si>
  <si>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</si>
  <si>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</si>
  <si>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</si>
  <si>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</si>
  <si>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</si>
  <si>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</si>
  <si>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</si>
  <si>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</si>
  <si>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</si>
  <si>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</si>
  <si>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</si>
  <si>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</si>
  <si>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</si>
  <si>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</si>
  <si>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</si>
  <si>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</si>
  <si>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</si>
  <si>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</si>
  <si>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</si>
  <si>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</si>
  <si>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</si>
  <si>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</si>
  <si>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</si>
  <si>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</si>
  <si>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</si>
  <si>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</si>
  <si>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</si>
  <si>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</si>
  <si>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</si>
  <si>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</si>
  <si>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</si>
  <si>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</si>
  <si>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</si>
  <si>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</si>
  <si>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</si>
  <si>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</si>
  <si>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</si>
  <si>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</si>
  <si>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</si>
  <si>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</si>
  <si>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</si>
  <si>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</si>
  <si>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</si>
  <si>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</si>
  <si>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</si>
  <si>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</si>
  <si>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</si>
  <si>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</si>
  <si>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</si>
  <si>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</si>
  <si>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</si>
  <si>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</si>
  <si>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</si>
  <si>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</si>
  <si>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</si>
  <si>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</si>
  <si>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</si>
  <si>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</si>
  <si>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</si>
  <si>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</si>
  <si>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</si>
  <si>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</si>
  <si>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</si>
  <si>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</si>
  <si>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</si>
  <si>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</si>
  <si>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</si>
  <si>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</si>
  <si>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</si>
  <si>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</si>
  <si>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</si>
  <si>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</si>
  <si>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</si>
  <si>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</si>
  <si>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</si>
  <si>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</si>
  <si>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</si>
  <si>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</si>
  <si>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</si>
  <si>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</si>
  <si>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</si>
  <si>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</si>
  <si>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</si>
  <si>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</si>
  <si>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</si>
  <si>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</si>
  <si>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</si>
  <si>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</si>
  <si>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</si>
  <si>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</si>
  <si>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</si>
  <si>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</si>
  <si>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</si>
  <si>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</si>
  <si>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</si>
  <si>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</si>
  <si>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</si>
  <si>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</si>
  <si>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</si>
  <si>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</si>
  <si>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</si>
  <si>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</si>
  <si>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</si>
  <si>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</si>
  <si>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</si>
  <si>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</si>
  <si>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</si>
  <si>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</si>
  <si>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</si>
  <si>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</si>
  <si>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</si>
  <si>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</si>
  <si>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</si>
  <si>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</si>
  <si>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</si>
  <si>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</si>
  <si>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</si>
  <si>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</si>
  <si>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</si>
  <si>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</si>
  <si>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</si>
  <si>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</si>
  <si>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</si>
  <si>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</si>
  <si>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</si>
  <si>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</si>
  <si>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</si>
  <si>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</si>
  <si>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</si>
  <si>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</si>
  <si>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</si>
  <si>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</si>
  <si>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</si>
  <si>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</si>
  <si>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</si>
  <si>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</si>
  <si>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</si>
  <si>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</si>
  <si>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</si>
  <si>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</si>
  <si>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</si>
  <si>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</si>
  <si>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</si>
  <si>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</si>
  <si>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</si>
  <si>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</si>
  <si>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</si>
  <si>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</si>
  <si>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</si>
  <si>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</si>
  <si>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</si>
  <si>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</si>
  <si>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</si>
  <si>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</si>
  <si>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</si>
  <si>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</si>
  <si>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</si>
  <si>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</si>
  <si>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</si>
  <si>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</si>
  <si>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</si>
  <si>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</si>
  <si>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</si>
  <si>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</si>
  <si>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</si>
  <si>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</si>
  <si>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</si>
  <si>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</si>
  <si>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</si>
  <si>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</si>
  <si>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</si>
  <si>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</si>
  <si>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</si>
  <si>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</si>
  <si>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</si>
  <si>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</si>
  <si>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</si>
  <si>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</si>
  <si>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</si>
  <si>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</si>
  <si>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</si>
  <si>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</si>
  <si>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</si>
  <si>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</si>
  <si>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</si>
  <si>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</si>
  <si>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</si>
  <si>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</si>
  <si>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</si>
  <si>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</si>
  <si>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</si>
  <si>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</si>
  <si>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</si>
  <si>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</si>
  <si>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</si>
  <si>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</si>
  <si>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</si>
  <si>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</si>
  <si>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</si>
  <si>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</si>
  <si>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</si>
  <si>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</si>
  <si>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</si>
  <si>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</si>
  <si>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</si>
  <si>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</si>
  <si>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</si>
  <si>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</si>
  <si>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</si>
  <si>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</si>
  <si>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</si>
  <si>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</si>
  <si>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</si>
  <si>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</si>
  <si>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</si>
  <si>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</si>
  <si>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</si>
  <si>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</si>
  <si>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</si>
  <si>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</si>
  <si>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</si>
  <si>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</si>
  <si>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</si>
  <si>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</si>
  <si>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</si>
  <si>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</si>
  <si>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</si>
  <si>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</si>
  <si>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</si>
  <si>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</si>
  <si>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</si>
  <si>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</si>
  <si>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</si>
  <si>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</si>
  <si>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</si>
  <si>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</si>
  <si>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</si>
  <si>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</si>
  <si>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</si>
  <si>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</si>
  <si>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</si>
  <si>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</si>
  <si>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</si>
  <si>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</si>
  <si>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</si>
  <si>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</si>
  <si>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</si>
  <si>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</si>
  <si>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</si>
  <si>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</si>
  <si>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</si>
  <si>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</si>
  <si>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</si>
  <si>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</si>
  <si>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</si>
  <si>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</si>
  <si>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</si>
  <si>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</si>
  <si>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</si>
  <si>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</si>
  <si>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</si>
  <si>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</si>
  <si>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</si>
  <si>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</si>
  <si>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</si>
  <si>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</si>
  <si>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</si>
  <si>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</si>
  <si>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</si>
  <si>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</si>
  <si>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</si>
  <si>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</si>
  <si>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</si>
  <si>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</si>
  <si>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</si>
  <si>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</si>
  <si>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</si>
  <si>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</si>
  <si>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</si>
  <si>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</si>
  <si>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</si>
  <si>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</si>
  <si>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</si>
  <si>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</si>
  <si>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</si>
  <si>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</si>
  <si>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</si>
  <si>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</si>
  <si>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</si>
  <si>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</si>
  <si>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</si>
  <si>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</si>
  <si>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</si>
  <si>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</si>
  <si>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</si>
  <si>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</si>
  <si>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</si>
  <si>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</si>
  <si>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</si>
  <si>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</si>
  <si>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</si>
  <si>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</si>
  <si>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</si>
  <si>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</si>
  <si>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</si>
  <si>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</si>
  <si>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</si>
  <si>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</si>
  <si>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</si>
  <si>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</si>
  <si>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</si>
  <si>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</si>
  <si>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</si>
  <si>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</si>
  <si>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</si>
  <si>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</si>
  <si>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</si>
  <si>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</si>
  <si>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</si>
  <si>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</si>
  <si>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</si>
  <si>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</si>
  <si>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</si>
  <si>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</si>
  <si>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</si>
  <si>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</si>
  <si>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</si>
  <si>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</si>
  <si>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</si>
  <si>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</si>
  <si>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</si>
  <si>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</si>
  <si>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</si>
  <si>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</si>
  <si>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</si>
  <si>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</si>
  <si>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</si>
  <si>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</si>
  <si>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</si>
  <si>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</si>
  <si>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</si>
  <si>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</si>
  <si>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</si>
  <si>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</si>
  <si>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</si>
  <si>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</si>
  <si>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</si>
  <si>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</si>
  <si>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</si>
  <si>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</si>
  <si>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</si>
  <si>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</si>
  <si>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</si>
  <si>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</si>
  <si>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</si>
  <si>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</si>
  <si>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</si>
  <si>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</si>
  <si>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</si>
  <si>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</si>
  <si>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</si>
  <si>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</si>
  <si>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</si>
  <si>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</si>
  <si>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</si>
  <si>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</si>
  <si>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</si>
  <si>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</si>
  <si>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</si>
  <si>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</si>
  <si>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</si>
  <si>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</si>
  <si>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</si>
  <si>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</si>
  <si>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</si>
  <si>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</si>
  <si>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</si>
  <si>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</si>
  <si>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</si>
  <si>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</si>
  <si>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</si>
  <si>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</si>
  <si>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</si>
  <si>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</si>
  <si>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</si>
  <si>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</si>
  <si>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</si>
  <si>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</si>
  <si>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</si>
  <si>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</si>
  <si>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</si>
  <si>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</si>
  <si>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</si>
  <si>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</si>
  <si>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</si>
  <si>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</si>
  <si>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</si>
  <si>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</si>
  <si>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</si>
  <si>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</si>
  <si>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</si>
  <si>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</si>
  <si>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</si>
  <si>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</si>
  <si>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</si>
  <si>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</si>
  <si>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</si>
  <si>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</si>
  <si>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</si>
  <si>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</si>
  <si>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</si>
  <si>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</si>
  <si>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</si>
  <si>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</si>
  <si>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</si>
  <si>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</si>
  <si>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</si>
  <si>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</si>
  <si>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</si>
  <si>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</si>
  <si>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</si>
  <si>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</si>
  <si>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</si>
  <si>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</si>
  <si>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</si>
  <si>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</si>
  <si>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</si>
  <si>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</si>
  <si>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</si>
  <si>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</si>
  <si>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</si>
  <si>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</si>
  <si>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</si>
  <si>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</si>
  <si>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</si>
  <si>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</si>
  <si>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</si>
  <si>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</si>
  <si>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</si>
  <si>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</si>
  <si>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</si>
  <si>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</si>
  <si>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</si>
  <si>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</si>
  <si>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</si>
  <si>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</si>
  <si>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</si>
  <si>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</si>
  <si>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</si>
  <si>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</si>
  <si>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</si>
  <si>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</si>
  <si>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</si>
  <si>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</si>
  <si>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</si>
  <si>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</si>
  <si>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</si>
  <si>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</si>
  <si>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</si>
  <si>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</si>
  <si>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</si>
  <si>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</si>
  <si>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</si>
  <si>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</si>
  <si>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</si>
  <si>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</si>
  <si>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</si>
  <si>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</si>
  <si>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</si>
  <si>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</si>
  <si>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</si>
  <si>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</si>
  <si>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</si>
  <si>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</si>
  <si>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</si>
  <si>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</si>
  <si>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</si>
  <si>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</si>
  <si>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</si>
  <si>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</si>
  <si>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</si>
  <si>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</si>
  <si>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</si>
  <si>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</si>
  <si>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</si>
  <si>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</si>
  <si>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</si>
  <si>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</si>
  <si>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</si>
  <si>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</si>
  <si>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</si>
  <si>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</si>
  <si>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</si>
  <si>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</si>
  <si>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</si>
  <si>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</si>
  <si>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</si>
  <si>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</si>
  <si>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</si>
  <si>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</si>
  <si>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</si>
  <si>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</si>
  <si>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</si>
  <si>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</si>
  <si>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</si>
  <si>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</si>
  <si>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</si>
  <si>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</si>
  <si>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</si>
  <si>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</si>
  <si>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</si>
  <si>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</si>
  <si>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</si>
  <si>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</si>
  <si>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</si>
  <si>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</si>
  <si>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</si>
  <si>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</si>
  <si>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</si>
  <si>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</si>
  <si>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</si>
  <si>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</si>
  <si>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</si>
  <si>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</si>
  <si>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</si>
  <si>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</si>
  <si>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</si>
  <si>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</si>
  <si>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</si>
  <si>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</si>
  <si>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</si>
  <si>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</si>
  <si>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</si>
  <si>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</si>
  <si>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</si>
  <si>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</si>
  <si>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</si>
  <si>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</si>
  <si>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</si>
  <si>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</si>
  <si>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</si>
  <si>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</si>
  <si>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</si>
  <si>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</si>
  <si>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</si>
  <si>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</si>
  <si>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</si>
  <si>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</si>
  <si>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</si>
  <si>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</si>
  <si>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</si>
  <si>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</si>
  <si>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</si>
  <si>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</si>
  <si>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</si>
  <si>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</si>
  <si>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</si>
  <si>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</si>
  <si>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</si>
  <si>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</si>
  <si>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</si>
  <si>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</si>
  <si>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</si>
  <si>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</si>
  <si>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</si>
  <si>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</si>
  <si>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</si>
  <si>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</si>
  <si>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</si>
  <si>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</si>
  <si>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</si>
  <si>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</si>
  <si>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</si>
  <si>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</si>
  <si>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</si>
  <si>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</si>
  <si>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</si>
  <si>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</si>
  <si>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</si>
  <si>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</si>
  <si>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</si>
  <si>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</si>
  <si>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</si>
  <si>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</si>
  <si>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</si>
  <si>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</si>
  <si>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</si>
  <si>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</si>
  <si>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</si>
  <si>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</si>
  <si>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</si>
  <si>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</si>
  <si>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</si>
  <si>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</si>
  <si>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</si>
  <si>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</si>
  <si>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</si>
  <si>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</si>
  <si>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</si>
  <si>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</si>
  <si>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</si>
  <si>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</si>
  <si>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</si>
  <si>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</si>
  <si>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</si>
  <si>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</si>
  <si>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</si>
  <si>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</si>
  <si>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</si>
  <si>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</si>
  <si>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</si>
  <si>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</si>
  <si>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</si>
  <si>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</si>
  <si>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</si>
  <si>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</si>
  <si>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</si>
  <si>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</si>
  <si>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</si>
  <si>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</si>
  <si>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</si>
  <si>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</si>
  <si>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</si>
  <si>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</si>
  <si>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</si>
  <si>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</si>
  <si>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</si>
  <si>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</si>
  <si>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</si>
  <si>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</si>
  <si>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</si>
  <si>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</si>
  <si>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</si>
  <si>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</si>
  <si>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</si>
  <si>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</si>
  <si>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</si>
  <si>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</si>
  <si>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</si>
  <si>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</si>
  <si>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</si>
  <si>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</si>
  <si>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</si>
  <si>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</si>
  <si>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</si>
  <si>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</si>
  <si>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</si>
  <si>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</si>
  <si>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</si>
  <si>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</si>
  <si>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</si>
  <si>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</si>
  <si>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</si>
  <si>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</si>
  <si>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</si>
  <si>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</si>
  <si>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</si>
  <si>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</si>
  <si>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</si>
  <si>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</si>
  <si>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</si>
  <si>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</si>
  <si>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</si>
  <si>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</si>
  <si>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</si>
  <si>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</si>
  <si>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</si>
  <si>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</si>
  <si>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</si>
  <si>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</si>
  <si>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</si>
  <si>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</si>
  <si>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</si>
  <si>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</si>
  <si>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</si>
  <si>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</si>
  <si>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</si>
  <si>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</si>
  <si>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</si>
  <si>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</si>
  <si>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</si>
  <si>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</si>
  <si>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</si>
  <si>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</si>
  <si>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</si>
  <si>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</si>
  <si>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</si>
  <si>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</si>
  <si>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</si>
  <si>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</si>
  <si>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</si>
  <si>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</si>
  <si>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</si>
  <si>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</si>
  <si>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</si>
  <si>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</si>
  <si>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</si>
  <si>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</si>
  <si>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</si>
  <si>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</si>
  <si>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</si>
  <si>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</si>
  <si>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</si>
  <si>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</si>
  <si>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</si>
  <si>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</si>
  <si>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</si>
  <si>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</si>
  <si>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</si>
  <si>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</si>
  <si>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</si>
  <si>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</si>
  <si>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</si>
  <si>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</si>
  <si>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</si>
  <si>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</si>
  <si>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</si>
  <si>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</si>
  <si>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</si>
  <si>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</si>
  <si>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</si>
  <si>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</si>
  <si>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</si>
  <si>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</si>
  <si>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</si>
  <si>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</si>
  <si>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</si>
  <si>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</si>
  <si>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</si>
  <si>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</si>
  <si>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</si>
  <si>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</si>
  <si>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</si>
  <si>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</si>
  <si>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</si>
  <si>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</si>
  <si>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</si>
  <si>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</si>
  <si>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</si>
  <si>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</si>
  <si>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</si>
  <si>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</si>
  <si>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</si>
  <si>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</si>
  <si>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</si>
  <si>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</si>
  <si>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</si>
  <si>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</si>
  <si>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</si>
  <si>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</si>
  <si>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</si>
  <si>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</si>
  <si>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</si>
  <si>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</si>
  <si>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</si>
  <si>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</si>
  <si>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</si>
  <si>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</si>
  <si>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</si>
  <si>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</si>
  <si>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</si>
  <si>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</si>
  <si>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</si>
  <si>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</si>
  <si>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</si>
  <si>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</si>
  <si>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</si>
  <si>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</si>
  <si>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</si>
  <si>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</si>
  <si>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</si>
  <si>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</si>
  <si>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</si>
  <si>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</si>
  <si>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</si>
  <si>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</si>
  <si>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</si>
  <si>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</si>
  <si>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</si>
  <si>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</si>
  <si>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</si>
  <si>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</si>
  <si>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</si>
  <si>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</si>
  <si>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</si>
  <si>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</si>
  <si>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</si>
  <si>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</si>
  <si>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</si>
  <si>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</si>
  <si>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</si>
  <si>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</si>
  <si>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</si>
  <si>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</si>
  <si>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</si>
  <si>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</si>
  <si>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</si>
  <si>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</si>
  <si>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</si>
  <si>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</si>
  <si>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</si>
  <si>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</si>
  <si>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</si>
  <si>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</si>
  <si>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</si>
  <si>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</si>
  <si>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</si>
  <si>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</si>
  <si>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</si>
  <si>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</si>
  <si>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</si>
  <si>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</si>
  <si>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</si>
  <si>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</si>
  <si>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</si>
  <si>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</si>
  <si>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</si>
  <si>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</si>
  <si>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</si>
  <si>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</si>
  <si>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</si>
  <si>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</si>
  <si>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</si>
  <si>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</si>
  <si>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</si>
  <si>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</si>
  <si>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</si>
  <si>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</si>
  <si>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</si>
  <si>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</si>
  <si>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</si>
  <si>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</si>
  <si>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</si>
  <si>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</si>
  <si>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</si>
  <si>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</si>
  <si>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</si>
  <si>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</si>
  <si>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</si>
  <si>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</si>
  <si>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</si>
  <si>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</si>
  <si>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</si>
  <si>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</si>
  <si>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</si>
  <si>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</si>
  <si>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</si>
  <si>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</si>
  <si>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</si>
  <si>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</si>
  <si>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</si>
  <si>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</si>
  <si>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</si>
  <si>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</si>
  <si>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</si>
  <si>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</si>
  <si>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</si>
  <si>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</si>
  <si>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</si>
  <si>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</si>
  <si>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</si>
  <si>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</si>
  <si>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</si>
  <si>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</si>
  <si>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</si>
  <si>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</si>
  <si>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</si>
  <si>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</si>
  <si>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</si>
  <si>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</si>
  <si>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</si>
  <si>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</si>
  <si>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</si>
  <si>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</si>
  <si>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</si>
  <si>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</si>
  <si>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</si>
  <si>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</si>
  <si>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</si>
  <si>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</si>
  <si>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</si>
  <si>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</si>
  <si>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</si>
  <si>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</si>
  <si>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</si>
  <si>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</si>
  <si>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</si>
  <si>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</si>
  <si>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</si>
  <si>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</si>
  <si>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</si>
  <si>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</si>
  <si>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</si>
  <si>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</si>
  <si>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</si>
  <si>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</si>
  <si>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</si>
  <si>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</si>
  <si>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</si>
  <si>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</si>
  <si>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</si>
  <si>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</si>
  <si>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</si>
  <si>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</si>
  <si>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</si>
  <si>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</si>
  <si>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</si>
  <si>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</si>
  <si>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</si>
  <si>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</si>
  <si>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</si>
  <si>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</si>
  <si>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</si>
  <si>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</si>
  <si>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</si>
  <si>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</si>
  <si>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</si>
  <si>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</si>
  <si>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</si>
  <si>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</si>
  <si>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</si>
  <si>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</si>
  <si>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</si>
  <si>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</si>
  <si>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</si>
  <si>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</si>
  <si>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</si>
  <si>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</si>
  <si>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</si>
  <si>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</si>
  <si>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</si>
  <si>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</si>
  <si>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</si>
  <si>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</si>
  <si>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</si>
  <si>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</si>
  <si>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</si>
  <si>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</si>
  <si>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</si>
  <si>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</si>
  <si>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</si>
  <si>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</si>
  <si>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</si>
  <si>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</si>
  <si>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</si>
  <si>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</si>
  <si>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</si>
  <si>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</si>
  <si>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</si>
  <si>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</si>
  <si>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</si>
  <si>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</si>
  <si>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</si>
  <si>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</si>
  <si>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</si>
  <si>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</si>
  <si>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</si>
  <si>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</si>
  <si>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</si>
  <si>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</si>
  <si>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</si>
  <si>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</si>
  <si>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</si>
  <si>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</si>
  <si>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</si>
  <si>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</si>
  <si>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</si>
  <si>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</si>
  <si>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</si>
  <si>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</si>
  <si>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</si>
  <si>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</si>
  <si>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</si>
  <si>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</si>
  <si>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</si>
  <si>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</si>
  <si>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</si>
  <si>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</si>
  <si>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</si>
  <si>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</si>
  <si>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</si>
  <si>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</si>
  <si>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</si>
  <si>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</si>
  <si>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</si>
  <si>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</si>
  <si>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</si>
  <si>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</si>
  <si>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</si>
  <si>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</si>
  <si>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</si>
  <si>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</si>
  <si>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</si>
  <si>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</si>
  <si>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</si>
  <si>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</si>
  <si>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</si>
  <si>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</si>
  <si>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</si>
  <si>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</si>
  <si>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</si>
  <si>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</si>
  <si>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</si>
  <si>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</si>
  <si>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</si>
  <si>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</si>
  <si>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</si>
  <si>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</si>
  <si>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</si>
  <si>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</si>
  <si>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</si>
  <si>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</si>
  <si>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</si>
  <si>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</si>
  <si>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</si>
  <si>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</si>
  <si>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</si>
  <si>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</si>
  <si>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</si>
  <si>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</si>
  <si>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</si>
  <si>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</si>
  <si>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</si>
  <si>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</si>
  <si>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</si>
  <si>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</si>
  <si>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</si>
  <si>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</si>
  <si>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</si>
  <si>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</si>
  <si>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</si>
  <si>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</si>
  <si>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</si>
  <si>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</si>
  <si>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</si>
  <si>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</si>
  <si>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</si>
  <si>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</si>
  <si>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</si>
  <si>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</si>
  <si>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</si>
  <si>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</si>
  <si>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</si>
  <si>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</si>
  <si>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</si>
  <si>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</si>
  <si>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</si>
  <si>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</si>
  <si>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</si>
  <si>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</si>
  <si>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</si>
  <si>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</si>
  <si>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</si>
  <si>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</si>
  <si>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</si>
  <si>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</si>
  <si>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</si>
  <si>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</si>
  <si>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</si>
  <si>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</si>
  <si>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</si>
  <si>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</si>
  <si>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</si>
  <si>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</si>
  <si>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</si>
  <si>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</si>
  <si>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</si>
  <si>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</si>
  <si>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</si>
  <si>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</si>
  <si>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</si>
  <si>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</si>
  <si>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</si>
  <si>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</si>
  <si>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</si>
  <si>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</si>
  <si>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</si>
  <si>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</si>
  <si>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</si>
  <si>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</si>
  <si>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</si>
  <si>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</si>
  <si>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</si>
  <si>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</si>
  <si>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</si>
  <si>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</si>
  <si>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</si>
  <si>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</si>
  <si>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</si>
  <si>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</si>
  <si>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</si>
  <si>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</si>
  <si>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</si>
  <si>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</si>
  <si>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</si>
  <si>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</si>
  <si>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</si>
  <si>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</si>
  <si>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</si>
  <si>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</si>
  <si>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</si>
  <si>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</si>
  <si>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</si>
  <si>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</si>
  <si>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</si>
  <si>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</si>
  <si>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</si>
  <si>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</si>
  <si>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</si>
  <si>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</si>
  <si>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</si>
  <si>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</si>
  <si>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</si>
  <si>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</si>
  <si>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</si>
  <si>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</si>
  <si>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</si>
  <si>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</si>
  <si>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</si>
  <si>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</si>
  <si>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</si>
  <si>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</si>
  <si>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</si>
  <si>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</si>
  <si>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</si>
  <si>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</si>
  <si>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</si>
  <si>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</si>
  <si>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</si>
  <si>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</si>
  <si>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</si>
  <si>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</si>
  <si>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</si>
  <si>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</si>
  <si>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</si>
  <si>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</si>
  <si>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</si>
  <si>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</si>
  <si>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</si>
  <si>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</si>
  <si>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</si>
  <si>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</si>
  <si>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</si>
  <si>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</si>
  <si>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</si>
  <si>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</si>
  <si>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</si>
  <si>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</si>
  <si>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</si>
  <si>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</si>
  <si>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</si>
  <si>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</si>
  <si>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</si>
  <si>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</si>
  <si>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</si>
  <si>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</si>
  <si>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</si>
  <si>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</si>
  <si>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</si>
  <si>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</si>
  <si>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</si>
  <si>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</si>
  <si>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</si>
  <si>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</si>
  <si>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</si>
  <si>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</si>
  <si>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</si>
  <si>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</si>
  <si>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</si>
  <si>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</si>
  <si>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</si>
  <si>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</si>
  <si>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</si>
  <si>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</si>
  <si>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</si>
  <si>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</si>
  <si>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</si>
  <si>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</si>
  <si>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</si>
  <si>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</si>
  <si>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</si>
  <si>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</si>
  <si>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</si>
  <si>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</si>
  <si>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</si>
  <si>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</si>
  <si>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</si>
  <si>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</si>
  <si>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</si>
  <si>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</si>
  <si>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</si>
  <si>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</si>
  <si>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</si>
  <si>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</si>
  <si>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</si>
  <si>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</si>
  <si>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</si>
  <si>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</si>
  <si>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</si>
  <si>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</si>
  <si>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</si>
  <si>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</si>
  <si>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</si>
  <si>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</si>
  <si>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</si>
  <si>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</si>
  <si>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</si>
  <si>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</si>
  <si>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</si>
  <si>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</si>
  <si>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</si>
  <si>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</si>
  <si>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</si>
  <si>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</si>
  <si>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</si>
  <si>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</si>
  <si>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</si>
  <si>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</si>
  <si>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</si>
  <si>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</si>
  <si>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</si>
  <si>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</si>
  <si>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</si>
  <si>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</si>
  <si>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</si>
  <si>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</si>
  <si>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</si>
  <si>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</si>
  <si>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</si>
  <si>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</si>
  <si>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</si>
  <si>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</si>
  <si>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</si>
  <si>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</si>
  <si>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</si>
  <si>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</si>
  <si>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</si>
  <si>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</si>
  <si>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</si>
  <si>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</si>
  <si>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</si>
  <si>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</si>
  <si>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</si>
  <si>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</si>
  <si>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</si>
  <si>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</si>
  <si>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</si>
  <si>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</si>
  <si>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</si>
  <si>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</si>
  <si>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</si>
  <si>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</si>
  <si>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</si>
  <si>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</si>
  <si>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</si>
  <si>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</si>
  <si>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</si>
  <si>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</si>
  <si>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</si>
  <si>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</si>
  <si>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</si>
  <si>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</si>
  <si>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</si>
  <si>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</si>
  <si>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</si>
  <si>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</si>
  <si>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</si>
  <si>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</si>
  <si>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</si>
  <si>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</si>
  <si>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</si>
  <si>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</si>
  <si>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</si>
  <si>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</si>
  <si>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</si>
  <si>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</si>
  <si>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</si>
  <si>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</si>
  <si>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</si>
  <si>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</si>
  <si>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</si>
  <si>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</si>
  <si>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</si>
  <si>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</si>
  <si>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</si>
  <si>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</si>
  <si>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</si>
  <si>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</si>
  <si>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</si>
  <si>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</si>
  <si>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</si>
  <si>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</si>
  <si>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</si>
  <si>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</si>
  <si>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</si>
  <si>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</si>
  <si>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</si>
  <si>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</si>
  <si>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</si>
  <si>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</si>
  <si>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</si>
  <si>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</si>
  <si>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</si>
  <si>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</si>
  <si>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</si>
  <si>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</si>
  <si>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</si>
  <si>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</si>
  <si>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</si>
  <si>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</si>
  <si>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</si>
  <si>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</si>
  <si>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</si>
  <si>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</si>
  <si>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</si>
  <si>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</si>
  <si>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</si>
  <si>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</si>
  <si>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</si>
  <si>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</si>
  <si>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</si>
  <si>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</si>
  <si>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</si>
  <si>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</si>
  <si>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</si>
  <si>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</si>
  <si>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</si>
  <si>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</si>
  <si>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</si>
  <si>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</si>
  <si>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</si>
  <si>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</si>
  <si>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</si>
  <si>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</si>
  <si>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</si>
  <si>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</si>
  <si>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</si>
  <si>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</si>
  <si>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</si>
  <si>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</si>
  <si>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</si>
  <si>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</si>
  <si>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</si>
  <si>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</si>
  <si>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</si>
  <si>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</si>
  <si>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</si>
  <si>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</si>
  <si>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</si>
  <si>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</si>
  <si>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</si>
  <si>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</si>
  <si>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</si>
  <si>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</si>
  <si>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</si>
  <si>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</si>
  <si>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</si>
  <si>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</si>
  <si>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</si>
  <si>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</si>
  <si>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</si>
  <si>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</si>
  <si>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</si>
  <si>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</si>
  <si>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</si>
  <si>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</si>
  <si>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</si>
  <si>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</si>
  <si>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</si>
  <si>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</si>
  <si>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</si>
  <si>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</si>
  <si>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</si>
  <si>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</si>
  <si>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</si>
  <si>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</si>
  <si>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</si>
  <si>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</si>
  <si>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</si>
  <si>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</si>
  <si>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</si>
  <si>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</si>
  <si>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</si>
  <si>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</si>
  <si>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</si>
  <si>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</si>
  <si>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</si>
  <si>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</si>
  <si>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</si>
  <si>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</si>
  <si>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</si>
  <si>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</si>
  <si>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</si>
  <si>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</si>
  <si>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</si>
  <si>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</si>
  <si>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</si>
  <si>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</si>
  <si>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</si>
  <si>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</si>
  <si>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</si>
  <si>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</si>
  <si>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</si>
  <si>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</si>
  <si>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</si>
  <si>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</si>
  <si>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</si>
  <si>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</si>
  <si>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</si>
  <si>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</si>
  <si>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</si>
  <si>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</si>
  <si>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</si>
  <si>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</si>
  <si>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</si>
  <si>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</si>
  <si>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</si>
  <si>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</si>
  <si>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</si>
  <si>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</si>
  <si>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</si>
  <si>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</si>
  <si>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</si>
  <si>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</si>
  <si>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</si>
  <si>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</si>
  <si>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</si>
  <si>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</si>
  <si>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</si>
  <si>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</si>
  <si>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</si>
  <si>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</si>
  <si>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</si>
  <si>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</si>
  <si>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</si>
  <si>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</si>
  <si>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</si>
  <si>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</si>
  <si>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</si>
  <si>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</si>
  <si>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</si>
  <si>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</si>
  <si>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</si>
  <si>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</si>
  <si>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</si>
  <si>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</si>
  <si>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</si>
  <si>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</si>
  <si>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</si>
  <si>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</si>
  <si>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</si>
  <si>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</si>
  <si>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</si>
  <si>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</si>
  <si>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</si>
  <si>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</si>
  <si>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</si>
  <si>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</si>
  <si>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</si>
  <si>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</si>
  <si>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</si>
  <si>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</si>
  <si>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</si>
  <si>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</si>
  <si>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</si>
  <si>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</si>
  <si>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</si>
  <si>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</si>
  <si>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</si>
  <si>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</si>
  <si>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</si>
  <si>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</si>
  <si>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</si>
  <si>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</si>
  <si>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</si>
  <si>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</si>
  <si>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</si>
  <si>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</si>
  <si>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</si>
  <si>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</si>
  <si>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</si>
  <si>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</si>
  <si>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</si>
  <si>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</si>
  <si>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</si>
  <si>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</si>
  <si>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</si>
  <si>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</si>
  <si>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</si>
  <si>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</si>
  <si>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</si>
  <si>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</si>
  <si>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</si>
  <si>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</si>
  <si>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</si>
  <si>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</si>
  <si>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</si>
  <si>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</si>
  <si>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</si>
  <si>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</si>
  <si>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</si>
  <si>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</si>
  <si>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</si>
  <si>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</si>
  <si>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</si>
  <si>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</si>
  <si>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</si>
  <si>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</si>
  <si>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</si>
  <si>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</si>
  <si>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</si>
  <si>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</si>
  <si>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</si>
  <si>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</si>
  <si>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</si>
  <si>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</si>
  <si>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</si>
  <si>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</si>
  <si>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</si>
  <si>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</si>
  <si>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</si>
  <si>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</si>
  <si>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</si>
  <si>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</si>
  <si>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</si>
  <si>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</si>
  <si>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</si>
  <si>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</si>
  <si>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</si>
  <si>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</si>
  <si>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</si>
  <si>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</si>
  <si>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</si>
  <si>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</si>
  <si>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</si>
  <si>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</si>
  <si>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</si>
  <si>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</si>
  <si>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</si>
  <si>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</si>
  <si>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</si>
  <si>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</si>
  <si>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</si>
  <si>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</si>
  <si>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</si>
  <si>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</si>
  <si>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</si>
  <si>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</si>
  <si>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</si>
  <si>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</si>
  <si>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</si>
  <si>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</si>
  <si>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</si>
  <si>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</si>
  <si>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</si>
  <si>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</si>
  <si>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</si>
  <si>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</si>
  <si>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</si>
  <si>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</si>
  <si>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</si>
  <si>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</si>
  <si>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</si>
  <si>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</si>
  <si>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</si>
  <si>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</si>
  <si>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</si>
  <si>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</si>
  <si>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</si>
  <si>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</si>
  <si>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</si>
  <si>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</si>
  <si>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</si>
  <si>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</si>
  <si>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</si>
  <si>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</si>
  <si>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</si>
  <si>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</si>
  <si>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</si>
  <si>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</si>
  <si>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</si>
  <si>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</si>
  <si>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</si>
  <si>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</si>
  <si>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</si>
  <si>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</si>
  <si>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</si>
  <si>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</si>
  <si>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</si>
  <si>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</si>
  <si>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</si>
  <si>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</si>
  <si>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</si>
  <si>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</si>
  <si>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</si>
  <si>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</si>
  <si>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</si>
  <si>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</si>
  <si>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</si>
  <si>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</si>
  <si>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</si>
  <si>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</si>
  <si>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</si>
  <si>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</si>
  <si>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</si>
  <si>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</si>
  <si>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</si>
  <si>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</si>
  <si>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</si>
  <si>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</si>
  <si>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</si>
  <si>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</si>
  <si>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</si>
  <si>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</si>
  <si>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</si>
  <si>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</si>
  <si>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</si>
  <si>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</si>
  <si>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</si>
  <si>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</si>
  <si>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</si>
  <si>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</si>
  <si>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</si>
  <si>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</si>
  <si>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</si>
  <si>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</si>
  <si>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</si>
  <si>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</si>
  <si>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</si>
  <si>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</si>
  <si>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</si>
  <si>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</si>
  <si>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</si>
  <si>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</si>
  <si>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</si>
  <si>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</si>
  <si>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</si>
  <si>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</si>
  <si>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</si>
  <si>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</si>
  <si>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</si>
  <si>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</si>
  <si>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</si>
  <si>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</si>
  <si>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</si>
  <si>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</si>
  <si>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</si>
  <si>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</si>
  <si>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</si>
  <si>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</si>
  <si>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</si>
  <si>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</si>
  <si>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</si>
  <si>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</si>
  <si>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</si>
  <si>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</si>
  <si>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</si>
  <si>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</si>
  <si>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</si>
  <si>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</si>
  <si>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</si>
  <si>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</si>
  <si>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</si>
  <si>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</si>
  <si>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</si>
  <si>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</si>
  <si>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</si>
  <si>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</si>
  <si>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</si>
  <si>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</si>
  <si>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</si>
  <si>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</si>
  <si>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</si>
  <si>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</si>
  <si>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</si>
  <si>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</si>
  <si>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</si>
  <si>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</si>
  <si>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</si>
  <si>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</si>
  <si>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</si>
  <si>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</si>
  <si>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</si>
  <si>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</si>
  <si>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</si>
  <si>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</si>
  <si>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</si>
  <si>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</si>
  <si>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</si>
  <si>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</si>
  <si>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</si>
  <si>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</si>
  <si>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</si>
  <si>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</si>
  <si>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</si>
  <si>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</si>
  <si>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</si>
  <si>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</si>
  <si>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</si>
  <si>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</si>
  <si>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</si>
  <si>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</si>
  <si>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</si>
  <si>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</si>
  <si>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</si>
  <si>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</si>
  <si>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</si>
  <si>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</si>
  <si>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</si>
  <si>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</si>
  <si>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</si>
  <si>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</si>
  <si>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</si>
  <si>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</si>
  <si>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</si>
  <si>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</si>
  <si>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</si>
  <si>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</si>
  <si>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</si>
  <si>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</si>
  <si>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</si>
  <si>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</si>
  <si>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</si>
  <si>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</si>
  <si>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</si>
  <si>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</si>
  <si>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</si>
  <si>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</si>
  <si>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</si>
  <si>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</si>
  <si>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</si>
  <si>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</si>
  <si>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</si>
  <si>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</si>
  <si>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</si>
  <si>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</si>
  <si>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</si>
  <si>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</si>
  <si>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</si>
  <si>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</si>
  <si>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</si>
  <si>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</si>
  <si>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</si>
  <si>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</si>
  <si>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</si>
  <si>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</si>
  <si>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</si>
  <si>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</si>
  <si>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</si>
  <si>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</si>
  <si>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</si>
  <si>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</si>
  <si>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</si>
  <si>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</si>
  <si>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</si>
  <si>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</si>
  <si>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</si>
  <si>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</si>
  <si>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</si>
  <si>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</si>
  <si>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</si>
  <si>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</si>
  <si>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</si>
  <si>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</si>
  <si>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</si>
  <si>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</si>
  <si>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</si>
  <si>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</si>
  <si>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</si>
  <si>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</si>
  <si>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</si>
  <si>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</si>
  <si>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</si>
  <si>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</si>
  <si>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</si>
  <si>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</si>
  <si>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</si>
  <si>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</si>
  <si>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</si>
  <si>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</si>
  <si>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</si>
  <si>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</si>
  <si>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</si>
  <si>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</si>
  <si>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</si>
  <si>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</si>
  <si>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</si>
  <si>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</si>
  <si>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</si>
  <si>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</si>
  <si>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</si>
  <si>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</si>
  <si>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</si>
  <si>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</si>
  <si>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</si>
  <si>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</si>
  <si>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</si>
  <si>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</si>
  <si>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</si>
  <si>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</si>
  <si>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</si>
  <si>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</si>
  <si>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</si>
  <si>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</si>
  <si>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</si>
  <si>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</si>
  <si>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</si>
  <si>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</si>
  <si>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</si>
  <si>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</si>
  <si>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</si>
  <si>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</si>
  <si>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</si>
  <si>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</si>
  <si>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</si>
  <si>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</si>
  <si>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</si>
  <si>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</si>
  <si>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</si>
  <si>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</si>
  <si>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</si>
  <si>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</si>
  <si>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</si>
  <si>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</si>
  <si>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</si>
  <si>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</si>
  <si>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</si>
  <si>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</si>
  <si>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</si>
  <si>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</si>
  <si>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</si>
  <si>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</si>
  <si>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</si>
  <si>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</si>
  <si>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</si>
  <si>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</si>
  <si>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</si>
  <si>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</si>
  <si>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</si>
  <si>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</si>
  <si>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</si>
  <si>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</si>
  <si>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</si>
  <si>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</si>
  <si>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</si>
  <si>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</si>
  <si>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</si>
  <si>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</si>
  <si>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</si>
  <si>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</si>
  <si>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</si>
  <si>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</si>
  <si>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</si>
  <si>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</si>
  <si>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</si>
  <si>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</si>
  <si>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</si>
  <si>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</si>
  <si>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</si>
  <si>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</si>
  <si>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</si>
  <si>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</si>
  <si>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</si>
  <si>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</si>
  <si>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</si>
  <si>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</si>
  <si>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</si>
  <si>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</si>
  <si>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</si>
  <si>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</si>
  <si>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</si>
  <si>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</si>
  <si>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</si>
  <si>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</si>
  <si>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</si>
  <si>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</si>
  <si>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</si>
  <si>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</si>
  <si>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</si>
  <si>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</si>
  <si>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</si>
  <si>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</si>
  <si>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</si>
  <si>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</si>
  <si>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</si>
  <si>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</si>
  <si>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</si>
  <si>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</si>
  <si>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</si>
  <si>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</si>
  <si>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</si>
  <si>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</si>
  <si>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</si>
  <si>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</si>
  <si>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</si>
  <si>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</si>
  <si>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</si>
  <si>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</si>
  <si>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</si>
  <si>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</si>
  <si>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</si>
  <si>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</si>
  <si>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</si>
  <si>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</si>
  <si>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</si>
  <si>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</si>
  <si>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</si>
  <si>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</si>
  <si>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</si>
  <si>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</si>
  <si>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</si>
  <si>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</si>
  <si>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</si>
  <si>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</si>
  <si>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</si>
  <si>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</si>
  <si>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</si>
  <si>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</si>
  <si>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</si>
  <si>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</si>
  <si>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</si>
  <si>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</si>
  <si>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</si>
  <si>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</si>
  <si>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</si>
  <si>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</si>
  <si>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</si>
  <si>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</si>
  <si>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</si>
  <si>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</si>
  <si>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</si>
  <si>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</si>
  <si>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</si>
  <si>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</si>
  <si>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</si>
  <si>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</si>
  <si>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</si>
  <si>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</si>
  <si>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</si>
  <si>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</si>
  <si>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</si>
  <si>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</si>
  <si>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</si>
  <si>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</si>
  <si>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</si>
  <si>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</si>
  <si>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</si>
  <si>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</si>
  <si>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</si>
  <si>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</si>
  <si>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</si>
  <si>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</si>
  <si>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</si>
  <si>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</si>
  <si>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</si>
  <si>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</si>
  <si>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</si>
  <si>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</si>
  <si>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</si>
  <si>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</si>
  <si>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</si>
  <si>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</si>
  <si>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</si>
  <si>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</si>
  <si>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</si>
  <si>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</si>
  <si>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</si>
  <si>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</si>
  <si>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</si>
  <si>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</si>
  <si>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</si>
  <si>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</si>
  <si>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</si>
  <si>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</si>
  <si>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</si>
  <si>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</si>
  <si>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</si>
  <si>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</si>
  <si>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</si>
  <si>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</si>
  <si>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</si>
  <si>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</si>
  <si>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</si>
  <si>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</si>
  <si>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</si>
  <si>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</si>
  <si>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</si>
  <si>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</si>
  <si>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</si>
  <si>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</si>
  <si>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</si>
  <si>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</si>
  <si>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</si>
  <si>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</si>
  <si>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</si>
  <si>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</si>
  <si>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</si>
  <si>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</si>
  <si>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</si>
  <si>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</si>
  <si>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</si>
  <si>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</si>
  <si>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</si>
  <si>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</si>
  <si>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</si>
  <si>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</si>
  <si>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</si>
  <si>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</si>
  <si>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</si>
  <si>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</si>
  <si>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</si>
  <si>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</si>
  <si>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</si>
  <si>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</si>
  <si>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</si>
  <si>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</si>
  <si>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</si>
  <si>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</si>
  <si>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</si>
  <si>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</si>
  <si>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</si>
  <si>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</si>
  <si>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</si>
  <si>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</si>
  <si>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</si>
  <si>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</si>
  <si>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</si>
  <si>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</si>
  <si>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</si>
  <si>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</si>
  <si>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</si>
  <si>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</si>
  <si>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</si>
  <si>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</si>
  <si>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</si>
  <si>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</si>
  <si>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</si>
  <si>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</si>
  <si>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</si>
  <si>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</si>
  <si>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</si>
  <si>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</si>
  <si>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</si>
  <si>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</si>
  <si>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</si>
  <si>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</si>
  <si>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</si>
  <si>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</si>
  <si>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</si>
  <si>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</si>
  <si>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</si>
  <si>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</si>
  <si>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</si>
  <si>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</si>
  <si>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</si>
  <si>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</si>
  <si>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</si>
  <si>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</si>
  <si>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</si>
  <si>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</si>
  <si>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</si>
  <si>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</si>
  <si>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</si>
  <si>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</si>
  <si>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</si>
  <si>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</si>
  <si>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</si>
  <si>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</si>
  <si>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</si>
  <si>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</si>
  <si>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</si>
  <si>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</si>
  <si>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</si>
  <si>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</si>
  <si>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</si>
  <si>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</si>
  <si>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</si>
  <si>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</si>
  <si>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</si>
  <si>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</si>
  <si>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</si>
  <si>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</si>
  <si>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</si>
  <si>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</si>
  <si>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</si>
  <si>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</si>
  <si>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</si>
  <si>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</si>
  <si>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</si>
  <si>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</si>
  <si>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</si>
  <si>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</si>
  <si>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</si>
  <si>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</si>
  <si>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</si>
  <si>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</si>
  <si>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</si>
  <si>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</si>
  <si>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</si>
  <si>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</si>
  <si>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</si>
  <si>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</si>
  <si>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</si>
  <si>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</si>
  <si>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</si>
  <si>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</si>
  <si>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</si>
  <si>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</si>
  <si>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</si>
  <si>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</si>
  <si>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</si>
  <si>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</si>
  <si>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</si>
  <si>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</si>
  <si>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</si>
  <si>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</si>
  <si>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</si>
  <si>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</si>
  <si>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</si>
  <si>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</si>
  <si>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</si>
  <si>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</si>
  <si>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</si>
  <si>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</si>
  <si>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</si>
  <si>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</si>
  <si>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</si>
  <si>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</si>
  <si>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</si>
  <si>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</si>
  <si>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</si>
  <si>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</si>
  <si>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</si>
  <si>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</si>
  <si>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</si>
  <si>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</si>
  <si>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</si>
  <si>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</si>
  <si>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</si>
  <si>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</si>
  <si>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</si>
  <si>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</si>
  <si>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</si>
  <si>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</si>
  <si>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</si>
  <si>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</si>
  <si>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</si>
  <si>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</si>
  <si>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</si>
  <si>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</si>
  <si>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</si>
  <si>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</si>
  <si>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</si>
  <si>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</si>
  <si>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</si>
  <si>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</si>
  <si>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</si>
  <si>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</si>
  <si>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</si>
  <si>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</si>
  <si>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</si>
  <si>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</si>
  <si>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</si>
  <si>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</si>
  <si>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</si>
  <si>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</si>
  <si>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</si>
  <si>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</si>
  <si>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</si>
  <si>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</si>
  <si>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</si>
  <si>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</si>
  <si>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</si>
  <si>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</si>
  <si>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</si>
  <si>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</si>
  <si>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</si>
  <si>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</si>
  <si>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</si>
  <si>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</si>
  <si>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</si>
  <si>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</si>
  <si>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</si>
  <si>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</si>
  <si>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</si>
  <si>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</si>
  <si>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</si>
  <si>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</si>
  <si>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</si>
  <si>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</si>
  <si>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</si>
  <si>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</si>
  <si>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</si>
  <si>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</si>
  <si>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</si>
  <si>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</si>
  <si>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</si>
  <si>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</si>
  <si>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</si>
  <si>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</si>
  <si>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</si>
  <si>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</si>
  <si>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</si>
  <si>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</si>
  <si>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</si>
  <si>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</si>
  <si>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</si>
  <si>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</si>
  <si>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</si>
  <si>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</si>
  <si>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</si>
  <si>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</si>
  <si>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</si>
  <si>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</si>
  <si>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</si>
  <si>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</si>
  <si>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</si>
  <si>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</si>
  <si>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</si>
  <si>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</si>
  <si>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</si>
  <si>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</si>
  <si>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</si>
  <si>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</si>
  <si>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</si>
  <si>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</si>
  <si>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</si>
  <si>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</si>
  <si>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</si>
  <si>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</si>
  <si>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</si>
  <si>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</si>
  <si>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</si>
  <si>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</si>
  <si>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</si>
  <si>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</si>
  <si>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</si>
  <si>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</si>
  <si>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</si>
  <si>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</si>
  <si>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</si>
  <si>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</si>
  <si>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</si>
  <si>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</si>
  <si>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</si>
  <si>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</si>
  <si>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</si>
  <si>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</si>
  <si>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</si>
  <si>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</si>
  <si>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</si>
  <si>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</si>
  <si>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</si>
  <si>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</si>
  <si>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</si>
  <si>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</si>
  <si>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</si>
  <si>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</si>
  <si>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</si>
  <si>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</si>
  <si>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</si>
  <si>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</si>
  <si>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</si>
  <si>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</si>
  <si>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</si>
  <si>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</si>
  <si>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</si>
  <si>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</si>
  <si>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</si>
  <si>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</si>
  <si>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</si>
  <si>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</si>
  <si>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</si>
  <si>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</si>
  <si>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</si>
  <si>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</si>
  <si>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</si>
  <si>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</si>
  <si>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</si>
  <si>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</si>
  <si>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</si>
  <si>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</si>
  <si>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</si>
  <si>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</si>
  <si>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</si>
  <si>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</si>
  <si>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</si>
  <si>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</si>
  <si>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</si>
  <si>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</si>
  <si>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</si>
  <si>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</si>
  <si>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</si>
  <si>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</si>
  <si>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</si>
  <si>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</si>
  <si>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</si>
  <si>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</si>
  <si>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</si>
  <si>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</si>
  <si>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</si>
  <si>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</si>
  <si>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</si>
  <si>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</si>
  <si>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</si>
  <si>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</si>
  <si>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</si>
  <si>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</si>
  <si>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</si>
  <si>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</si>
  <si>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</si>
  <si>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</si>
  <si>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</si>
  <si>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</si>
  <si>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</si>
  <si>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</si>
  <si>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</si>
  <si>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</si>
  <si>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</si>
  <si>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</si>
  <si>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</si>
  <si>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</si>
  <si>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</si>
  <si>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</si>
  <si>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</si>
  <si>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</si>
  <si>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</si>
  <si>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</si>
  <si>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</si>
  <si>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</si>
  <si>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</si>
  <si>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</si>
  <si>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</si>
  <si>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</si>
  <si>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</si>
  <si>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</si>
  <si>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</si>
  <si>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</si>
  <si>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</si>
  <si>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</si>
  <si>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</si>
  <si>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</si>
  <si>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</si>
  <si>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</si>
  <si>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</si>
  <si>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</si>
  <si>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</si>
  <si>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</si>
  <si>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</si>
  <si>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</si>
  <si>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</si>
  <si>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</si>
  <si>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</si>
  <si>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</si>
  <si>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</si>
  <si>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</si>
  <si>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</si>
  <si>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</si>
  <si>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</si>
  <si>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</si>
  <si>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</si>
  <si>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</si>
  <si>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</si>
  <si>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</si>
  <si>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</si>
  <si>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</si>
  <si>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</si>
  <si>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</si>
  <si>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</si>
  <si>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</si>
  <si>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</si>
  <si>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</si>
  <si>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</si>
  <si>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</si>
  <si>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</si>
  <si>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</si>
  <si>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</si>
  <si>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</si>
  <si>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</si>
  <si>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</si>
  <si>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</si>
  <si>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</si>
  <si>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</si>
  <si>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</si>
  <si>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</si>
  <si>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</si>
  <si>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</si>
  <si>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</si>
  <si>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</si>
  <si>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</si>
  <si>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</si>
  <si>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</si>
  <si>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</si>
  <si>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</si>
  <si>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</si>
  <si>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</si>
  <si>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</si>
  <si>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</si>
  <si>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</si>
  <si>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</si>
  <si>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</si>
  <si>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</si>
  <si>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</si>
  <si>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</si>
  <si>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</si>
  <si>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</si>
  <si>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</si>
  <si>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</si>
  <si>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</si>
  <si>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</si>
  <si>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</si>
  <si>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</si>
  <si>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</si>
  <si>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</si>
  <si>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</si>
  <si>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</si>
  <si>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</si>
  <si>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</si>
  <si>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</si>
  <si>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</si>
  <si>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</si>
  <si>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</si>
  <si>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</si>
  <si>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</si>
  <si>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</si>
  <si>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</si>
  <si>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</si>
  <si>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</si>
  <si>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</si>
  <si>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</si>
  <si>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</si>
  <si>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</si>
  <si>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</si>
  <si>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</si>
  <si>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</si>
  <si>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</si>
  <si>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</si>
  <si>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</si>
  <si>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</si>
  <si>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</si>
  <si>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</si>
  <si>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</si>
  <si>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</si>
  <si>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</si>
  <si>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</si>
  <si>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</si>
  <si>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</si>
  <si>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</si>
  <si>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</si>
  <si>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</si>
  <si>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</si>
  <si>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</si>
  <si>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</si>
  <si>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</si>
  <si>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</si>
  <si>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</si>
  <si>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</si>
  <si>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</si>
  <si>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</si>
  <si>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</si>
  <si>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</si>
  <si>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</si>
  <si>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</si>
  <si>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</si>
  <si>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</si>
  <si>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</si>
  <si>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</si>
  <si>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</si>
  <si>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</si>
  <si>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</si>
  <si>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</si>
  <si>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</si>
  <si>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</si>
  <si>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</si>
  <si>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</si>
  <si>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</si>
  <si>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</si>
  <si>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</si>
  <si>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</si>
  <si>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</si>
  <si>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</si>
  <si>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</si>
  <si>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</si>
  <si>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</si>
  <si>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</si>
  <si>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</si>
  <si>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</si>
  <si>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</si>
  <si>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</si>
  <si>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</si>
  <si>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</si>
  <si>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</si>
  <si>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</si>
  <si>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</si>
  <si>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</si>
  <si>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</si>
  <si>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</si>
  <si>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</si>
  <si>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</si>
  <si>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</si>
  <si>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</si>
  <si>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</si>
  <si>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</si>
  <si>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</si>
  <si>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</si>
  <si>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</si>
  <si>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</si>
  <si>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</si>
  <si>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</si>
  <si>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</si>
  <si>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</si>
  <si>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</si>
  <si>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</si>
  <si>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</si>
  <si>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</si>
  <si>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</si>
  <si>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</si>
  <si>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</si>
  <si>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</si>
  <si>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</si>
  <si>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</si>
  <si>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</si>
  <si>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</si>
  <si>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</si>
  <si>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</si>
  <si>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</si>
  <si>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</si>
  <si>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</si>
  <si>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</si>
  <si>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</si>
  <si>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</si>
  <si>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</si>
  <si>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</si>
  <si>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</si>
  <si>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</si>
  <si>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</si>
  <si>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</si>
  <si>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</si>
  <si>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</si>
  <si>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</si>
  <si>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</si>
  <si>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</si>
  <si>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</si>
  <si>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</si>
  <si>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</si>
  <si>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</si>
  <si>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</si>
  <si>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</si>
  <si>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</si>
  <si>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</si>
  <si>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</si>
  <si>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</si>
  <si>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</si>
  <si>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</si>
  <si>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</si>
  <si>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</si>
  <si>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</si>
  <si>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</si>
  <si>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</si>
  <si>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</si>
  <si>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</si>
  <si>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</si>
  <si>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</si>
  <si>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</si>
  <si>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</si>
  <si>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</si>
  <si>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</si>
  <si>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</si>
  <si>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</si>
  <si>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</si>
  <si>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</si>
  <si>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</si>
  <si>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</si>
  <si>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</si>
  <si>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</si>
  <si>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</si>
  <si>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</si>
  <si>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</si>
  <si>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</si>
  <si>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</si>
  <si>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</si>
  <si>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</si>
  <si>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</si>
  <si>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</si>
  <si>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</si>
  <si>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</si>
  <si>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</si>
  <si>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</si>
  <si>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</si>
  <si>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</si>
  <si>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</si>
  <si>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</si>
  <si>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</si>
  <si>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</si>
  <si>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</si>
  <si>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</si>
  <si>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</si>
  <si>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</si>
  <si>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</si>
  <si>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</si>
  <si>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</si>
  <si>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</si>
  <si>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</si>
  <si>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</si>
  <si>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</si>
  <si>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</si>
  <si>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</si>
  <si>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</si>
  <si>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</si>
  <si>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</si>
  <si>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</si>
  <si>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</si>
  <si>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</si>
  <si>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</si>
  <si>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</si>
  <si>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</si>
  <si>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</si>
  <si>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</si>
  <si>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</si>
  <si>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</si>
  <si>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</si>
  <si>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</si>
  <si>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</si>
  <si>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</si>
  <si>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</si>
  <si>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</si>
  <si>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</si>
  <si>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</si>
  <si>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</si>
  <si>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</si>
  <si>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</si>
  <si>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</si>
  <si>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</si>
  <si>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</si>
  <si>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</si>
  <si>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</si>
  <si>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</si>
  <si>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</si>
  <si>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</si>
  <si>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</si>
  <si>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</si>
  <si>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</si>
  <si>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</si>
  <si>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</si>
  <si>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</si>
  <si>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</si>
  <si>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</si>
  <si>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</si>
  <si>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</si>
  <si>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</si>
  <si>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</si>
  <si>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</si>
  <si>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</si>
  <si>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</si>
  <si>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</si>
  <si>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</si>
  <si>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</si>
  <si>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</si>
  <si>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</si>
  <si>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</si>
  <si>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</si>
  <si>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</si>
  <si>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</si>
  <si>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</si>
  <si>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</si>
  <si>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</si>
  <si>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</si>
  <si>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</si>
  <si>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</si>
  <si>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</si>
  <si>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</si>
  <si>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</si>
  <si>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</si>
  <si>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</si>
  <si>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</si>
  <si>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</si>
  <si>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</si>
  <si>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</si>
  <si>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</si>
  <si>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</si>
  <si>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</si>
  <si>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</si>
  <si>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</si>
  <si>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</si>
  <si>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</si>
  <si>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</si>
  <si>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</si>
  <si>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</si>
  <si>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</si>
  <si>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</si>
  <si>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</si>
  <si>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</si>
  <si>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</si>
  <si>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</si>
  <si>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</si>
  <si>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</si>
  <si>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</si>
  <si>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</si>
  <si>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</si>
  <si>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</si>
  <si>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</si>
  <si>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</si>
  <si>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</si>
  <si>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</si>
  <si>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</si>
  <si>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</si>
  <si>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</si>
  <si>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</si>
  <si>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</si>
  <si>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</si>
  <si>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</si>
  <si>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</si>
  <si>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</si>
  <si>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</si>
  <si>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</si>
  <si>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</si>
  <si>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</si>
  <si>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</si>
  <si>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</si>
  <si>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</si>
  <si>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</si>
  <si>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</si>
  <si>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</si>
  <si>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</si>
  <si>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</si>
  <si>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</si>
  <si>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</si>
  <si>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</si>
  <si>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</si>
  <si>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</si>
  <si>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</si>
  <si>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</si>
  <si>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</si>
  <si>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</si>
  <si>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</si>
  <si>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</si>
  <si>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</si>
  <si>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</si>
  <si>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</si>
  <si>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</si>
  <si>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</si>
  <si>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</si>
  <si>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</si>
  <si>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</si>
  <si>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</si>
  <si>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</si>
  <si>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</si>
  <si>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</si>
  <si>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</si>
  <si>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</si>
  <si>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</si>
  <si>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</si>
  <si>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</si>
  <si>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</si>
  <si>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</si>
  <si>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</si>
  <si>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</si>
  <si>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</si>
  <si>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</si>
  <si>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</si>
  <si>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</si>
  <si>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</si>
  <si>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</si>
  <si>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</si>
  <si>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</si>
  <si>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</si>
  <si>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</si>
  <si>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</si>
  <si>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</si>
  <si>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</si>
  <si>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</si>
  <si>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</si>
  <si>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</si>
  <si>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</si>
  <si>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</si>
  <si>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</si>
  <si>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</si>
  <si>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</si>
  <si>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</si>
  <si>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</si>
  <si>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</si>
  <si>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</si>
  <si>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</si>
  <si>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</si>
  <si>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</si>
  <si>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</si>
  <si>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</si>
  <si>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</si>
  <si>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</si>
  <si>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</si>
  <si>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</si>
  <si>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</si>
  <si>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</si>
  <si>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</si>
  <si>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</si>
  <si>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</si>
  <si>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</si>
  <si>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</si>
  <si>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</si>
  <si>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</si>
  <si>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</si>
  <si>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</si>
  <si>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</si>
  <si>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</si>
  <si>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</si>
  <si>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</si>
  <si>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</si>
  <si>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</si>
  <si>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</si>
  <si>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</si>
  <si>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</si>
  <si>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</si>
  <si>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</si>
  <si>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</si>
  <si>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</si>
  <si>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</si>
  <si>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</si>
  <si>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</si>
  <si>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</si>
  <si>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</si>
  <si>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</si>
  <si>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</si>
  <si>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</si>
  <si>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</si>
  <si>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</si>
  <si>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</si>
  <si>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</si>
  <si>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</si>
  <si>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</si>
  <si>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</si>
  <si>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</si>
  <si>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</si>
  <si>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</si>
  <si>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</si>
  <si>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</si>
  <si>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</si>
  <si>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</si>
  <si>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</si>
  <si>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</si>
  <si>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</si>
  <si>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</si>
  <si>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</si>
  <si>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</si>
  <si>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</si>
  <si>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</si>
  <si>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</si>
  <si>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</si>
  <si>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</si>
  <si>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</si>
  <si>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</si>
  <si>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</si>
  <si>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</si>
  <si>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</si>
  <si>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</si>
  <si>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</si>
  <si>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</si>
  <si>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</si>
  <si>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</si>
  <si>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</si>
  <si>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</si>
  <si>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</si>
  <si>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</si>
  <si>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</si>
  <si>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</si>
  <si>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</si>
  <si>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</si>
  <si>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</si>
  <si>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</si>
  <si>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</si>
  <si>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</si>
  <si>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</si>
  <si>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</si>
  <si>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</si>
  <si>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</si>
  <si>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</si>
  <si>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</si>
  <si>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</si>
  <si>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</si>
  <si>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</si>
  <si>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</si>
  <si>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</si>
  <si>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</si>
  <si>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</si>
  <si>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</si>
  <si>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</si>
  <si>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</si>
  <si>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</si>
  <si>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</si>
  <si>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</si>
  <si>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</si>
  <si>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</si>
  <si>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</si>
  <si>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</si>
  <si>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</si>
  <si>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</si>
  <si>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</si>
  <si>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</si>
  <si>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</si>
  <si>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</si>
  <si>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</si>
  <si>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</si>
  <si>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</si>
  <si>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</si>
  <si>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</si>
  <si>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</si>
  <si>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</si>
  <si>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</si>
  <si>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</si>
  <si>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</si>
  <si>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</si>
  <si>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</si>
  <si>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</si>
  <si>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</si>
  <si>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</si>
  <si>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</si>
  <si>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</si>
  <si>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</si>
  <si>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</si>
  <si>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</si>
  <si>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</si>
  <si>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</si>
  <si>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</si>
  <si>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</si>
  <si>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</si>
  <si>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</si>
  <si>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</si>
  <si>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</si>
  <si>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</si>
  <si>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</si>
  <si>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</si>
  <si>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</si>
  <si>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</si>
  <si>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</si>
  <si>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</si>
  <si>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</si>
  <si>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</si>
  <si>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</si>
  <si>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</si>
  <si>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</si>
  <si>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</si>
  <si>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</si>
  <si>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</si>
  <si>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</si>
  <si>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</si>
  <si>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</si>
  <si>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</si>
  <si>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</si>
  <si>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</si>
  <si>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</si>
  <si>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</si>
  <si>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</si>
  <si>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</si>
  <si>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</si>
  <si>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</si>
  <si>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</si>
  <si>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</si>
  <si>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</si>
  <si>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</si>
  <si>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</si>
  <si>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</si>
  <si>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</si>
  <si>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</si>
  <si>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</si>
  <si>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</si>
  <si>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</si>
  <si>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</si>
  <si>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</si>
  <si>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</si>
  <si>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</si>
  <si>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</si>
  <si>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</si>
  <si>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</si>
  <si>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</si>
  <si>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</si>
  <si>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</si>
  <si>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</si>
  <si>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</si>
  <si>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</si>
  <si>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</si>
  <si>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</si>
  <si>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</si>
  <si>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</si>
  <si>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</si>
  <si>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</si>
  <si>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</si>
  <si>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</si>
  <si>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</si>
  <si>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</si>
  <si>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</si>
  <si>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</si>
  <si>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</si>
  <si>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</si>
  <si>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</si>
  <si>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</si>
  <si>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</si>
  <si>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</si>
  <si>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</si>
  <si>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</si>
  <si>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</si>
  <si>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</si>
  <si>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</si>
  <si>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</si>
  <si>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</si>
  <si>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</si>
  <si>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</si>
  <si>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</si>
  <si>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</si>
  <si>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</si>
  <si>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</si>
  <si>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</si>
  <si>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</si>
  <si>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</si>
  <si>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</si>
  <si>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</si>
  <si>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</si>
  <si>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</si>
  <si>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</si>
  <si>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</si>
  <si>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</si>
  <si>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</si>
  <si>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</si>
  <si>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</si>
  <si>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</si>
  <si>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</si>
  <si>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</si>
  <si>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</si>
  <si>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</si>
  <si>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</si>
  <si>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</si>
  <si>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</si>
  <si>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</si>
  <si>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</si>
  <si>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</si>
  <si>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</si>
  <si>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</si>
  <si>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</si>
  <si>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</si>
  <si>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</si>
  <si>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</si>
  <si>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</si>
  <si>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</si>
  <si>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</si>
  <si>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</si>
  <si>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</si>
  <si>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</si>
  <si>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</si>
  <si>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</si>
  <si>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</si>
  <si>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</si>
  <si>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</si>
  <si>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</si>
  <si>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</si>
  <si>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</si>
  <si>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</si>
  <si>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</si>
  <si>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</si>
  <si>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</si>
  <si>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</si>
  <si>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</si>
  <si>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</si>
  <si>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</si>
  <si>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</si>
  <si>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</si>
  <si>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</si>
  <si>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</si>
  <si>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</si>
  <si>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</si>
  <si>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</si>
  <si>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</si>
  <si>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</si>
  <si>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</si>
  <si>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</si>
  <si>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</si>
  <si>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</si>
  <si>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</si>
  <si>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</si>
  <si>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</si>
  <si>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</si>
  <si>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</si>
  <si>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</si>
  <si>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</si>
  <si>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</si>
  <si>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</si>
  <si>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</si>
  <si>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</si>
  <si>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</si>
  <si>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</si>
  <si>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</si>
  <si>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</si>
  <si>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</si>
  <si>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</si>
  <si>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</si>
  <si>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</si>
  <si>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</si>
  <si>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</si>
  <si>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</si>
  <si>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</si>
  <si>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</si>
  <si>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</si>
  <si>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</si>
  <si>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</si>
  <si>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</si>
  <si>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</si>
  <si>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</si>
  <si>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</si>
  <si>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</si>
  <si>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</si>
  <si>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</si>
  <si>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</si>
  <si>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</si>
  <si>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</si>
  <si>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</si>
  <si>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</si>
  <si>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</si>
  <si>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</si>
  <si>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</si>
  <si>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</si>
  <si>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</si>
  <si>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</si>
  <si>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</si>
  <si>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</si>
  <si>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</si>
  <si>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</si>
  <si>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</si>
  <si>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</si>
  <si>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</si>
  <si>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</si>
  <si>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</si>
  <si>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</si>
  <si>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</si>
  <si>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</si>
  <si>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</si>
  <si>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</si>
  <si>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</si>
  <si>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</si>
  <si>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</si>
  <si>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</si>
  <si>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</si>
  <si>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</si>
  <si>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</si>
  <si>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</si>
  <si>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</si>
  <si>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</si>
  <si>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</si>
  <si>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</si>
  <si>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</si>
  <si>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</si>
  <si>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</si>
  <si>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</si>
  <si>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</si>
  <si>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</si>
  <si>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</si>
  <si>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</si>
  <si>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</si>
  <si>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</si>
  <si>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</si>
  <si>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</si>
  <si>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</si>
  <si>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</si>
  <si>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</si>
  <si>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</si>
  <si>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</si>
  <si>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</si>
  <si>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</si>
  <si>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</si>
  <si>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</si>
  <si>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</si>
  <si>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</si>
  <si>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</si>
  <si>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</si>
  <si>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</si>
  <si>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</si>
  <si>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</si>
  <si>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</si>
  <si>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</si>
  <si>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</si>
  <si>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</si>
  <si>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</si>
  <si>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</si>
  <si>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</si>
  <si>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</si>
  <si>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</si>
  <si>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</si>
  <si>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</si>
  <si>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</si>
  <si>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</si>
  <si>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</si>
  <si>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</si>
  <si>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</si>
  <si>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</si>
  <si>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</si>
  <si>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</si>
  <si>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</si>
  <si>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</si>
  <si>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</si>
  <si>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</si>
  <si>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</si>
  <si>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</si>
  <si>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</si>
  <si>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</si>
  <si>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</si>
  <si>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</si>
  <si>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</si>
  <si>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</si>
  <si>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</si>
  <si>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</si>
  <si>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</si>
  <si>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</si>
  <si>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</si>
  <si>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</si>
  <si>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</si>
  <si>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</si>
  <si>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</si>
  <si>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</si>
  <si>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</si>
  <si>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</si>
  <si>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</si>
  <si>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</si>
  <si>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</si>
  <si>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</si>
  <si>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</si>
  <si>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</si>
  <si>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</si>
  <si>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</si>
  <si>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</si>
  <si>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</si>
  <si>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</si>
  <si>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</si>
  <si>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</si>
  <si>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</si>
  <si>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</si>
  <si>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</si>
  <si>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</si>
  <si>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</si>
  <si>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</si>
  <si>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</si>
  <si>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</si>
  <si>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</si>
  <si>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</si>
  <si>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</si>
  <si>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</si>
  <si>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</si>
  <si>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</si>
  <si>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</si>
  <si>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</si>
  <si>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</si>
  <si>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</si>
  <si>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</si>
  <si>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</si>
  <si>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</si>
  <si>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</si>
  <si>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</si>
  <si>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</si>
  <si>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</si>
  <si>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</si>
  <si>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</si>
  <si>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</si>
  <si>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</si>
  <si>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</si>
  <si>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</si>
  <si>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</si>
  <si>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</si>
  <si>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</si>
  <si>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</si>
  <si>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</si>
  <si>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</si>
  <si>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</si>
  <si>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</si>
  <si>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</si>
  <si>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</si>
  <si>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</si>
  <si>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</si>
  <si>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</si>
  <si>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</si>
  <si>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</si>
  <si>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</si>
  <si>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</si>
  <si>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</si>
  <si>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</si>
  <si>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</si>
  <si>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</si>
  <si>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</si>
  <si>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</si>
  <si>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</si>
  <si>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</si>
  <si>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</si>
  <si>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</si>
  <si>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</si>
  <si>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</si>
  <si>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</si>
  <si>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</si>
  <si>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</si>
  <si>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</si>
  <si>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</si>
  <si>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</si>
  <si>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</si>
  <si>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</si>
  <si>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</si>
  <si>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</si>
  <si>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</si>
  <si>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</si>
  <si>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</si>
  <si>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</si>
  <si>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</si>
  <si>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</si>
  <si>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</si>
  <si>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</si>
  <si>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</si>
  <si>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</si>
  <si>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</si>
  <si>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</si>
  <si>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</si>
  <si>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</si>
  <si>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</si>
  <si>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</si>
  <si>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</si>
  <si>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</si>
  <si>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</si>
  <si>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</si>
  <si>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</si>
  <si>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</si>
  <si>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</si>
  <si>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</si>
  <si>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</si>
  <si>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</si>
  <si>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</si>
  <si>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</si>
  <si>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</si>
  <si>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</si>
  <si>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</si>
  <si>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</si>
  <si>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</si>
  <si>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</si>
  <si>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</si>
  <si>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</si>
  <si>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</si>
  <si>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</si>
  <si>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</si>
  <si>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</si>
  <si>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</si>
  <si>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</si>
  <si>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</si>
  <si>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</si>
  <si>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</si>
  <si>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</si>
  <si>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</si>
  <si>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</si>
  <si>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</si>
  <si>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</si>
  <si>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</si>
  <si>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</si>
  <si>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</si>
  <si>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</si>
  <si>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</si>
  <si>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</si>
  <si>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</si>
  <si>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</si>
  <si>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</si>
  <si>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</si>
  <si>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</si>
  <si>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</si>
  <si>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</si>
  <si>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</si>
  <si>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</si>
  <si>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</si>
  <si>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</si>
  <si>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</si>
  <si>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</si>
  <si>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</si>
  <si>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</si>
  <si>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</si>
  <si>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</si>
  <si>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</si>
  <si>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</si>
  <si>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</si>
  <si>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</si>
  <si>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</si>
  <si>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</si>
  <si>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</si>
  <si>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</si>
  <si>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</si>
  <si>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</si>
  <si>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</si>
  <si>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</si>
  <si>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</si>
  <si>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</si>
  <si>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</si>
  <si>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</si>
  <si>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</si>
  <si>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</si>
  <si>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</si>
  <si>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</si>
  <si>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</si>
  <si>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</si>
  <si>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</si>
  <si>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</si>
  <si>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</si>
  <si>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</si>
  <si>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</si>
  <si>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</si>
  <si>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</si>
  <si>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</si>
  <si>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</si>
  <si>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</si>
  <si>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</si>
  <si>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</si>
  <si>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</si>
  <si>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</si>
  <si>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</si>
  <si>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</si>
  <si>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</si>
  <si>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</si>
  <si>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</si>
  <si>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</si>
  <si>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</si>
  <si>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</si>
  <si>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</si>
  <si>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</si>
  <si>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</si>
  <si>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</si>
  <si>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</si>
  <si>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</si>
  <si>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</si>
  <si>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</si>
  <si>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</si>
  <si>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</si>
  <si>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</si>
  <si>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</si>
  <si>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</si>
  <si>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</si>
  <si>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</si>
  <si>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</si>
  <si>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</si>
  <si>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</si>
  <si>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</si>
  <si>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</si>
  <si>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</si>
  <si>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</si>
  <si>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</si>
  <si>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</si>
  <si>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</si>
  <si>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</si>
  <si>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</si>
  <si>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</si>
  <si>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</si>
  <si>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</si>
  <si>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</si>
  <si>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</si>
  <si>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</si>
  <si>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</si>
  <si>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</si>
  <si>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</si>
  <si>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</si>
  <si>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</si>
  <si>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</si>
  <si>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</si>
  <si>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</si>
  <si>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</si>
  <si>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</si>
  <si>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</si>
  <si>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</si>
  <si>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</si>
  <si>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</si>
  <si>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</si>
  <si>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</si>
  <si>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</si>
  <si>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</si>
  <si>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</si>
  <si>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</si>
  <si>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</si>
  <si>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</si>
  <si>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</si>
  <si>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</si>
  <si>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</si>
  <si>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</si>
  <si>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</si>
  <si>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</si>
  <si>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</si>
  <si>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</si>
  <si>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</si>
  <si>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</si>
  <si>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</si>
  <si>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</si>
  <si>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</si>
  <si>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</si>
  <si>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</si>
  <si>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</si>
  <si>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</si>
  <si>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</si>
  <si>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</si>
  <si>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</si>
  <si>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</si>
  <si>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</si>
  <si>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</si>
  <si>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</si>
  <si>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</si>
  <si>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</si>
  <si>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</si>
  <si>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</si>
  <si>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</si>
  <si>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</si>
  <si>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</si>
  <si>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</si>
  <si>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</si>
  <si>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</si>
  <si>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</si>
  <si>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</si>
  <si>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</si>
  <si>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</si>
  <si>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</si>
  <si>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</si>
  <si>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</si>
  <si>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</si>
  <si>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</si>
  <si>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</si>
  <si>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</si>
  <si>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</si>
  <si>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</si>
  <si>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</si>
  <si>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</si>
  <si>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</si>
  <si>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</si>
  <si>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</si>
  <si>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</si>
  <si>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</si>
  <si>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</si>
  <si>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</si>
  <si>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</si>
  <si>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</si>
  <si>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</si>
  <si>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</si>
  <si>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</si>
  <si>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</si>
  <si>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</si>
  <si>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</si>
  <si>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</si>
  <si>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</si>
  <si>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</si>
  <si>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</si>
  <si>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</si>
  <si>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</si>
  <si>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</si>
  <si>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</si>
  <si>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</si>
  <si>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</si>
  <si>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</si>
  <si>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</si>
  <si>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</si>
  <si>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</si>
  <si>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</si>
  <si>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</si>
  <si>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</si>
  <si>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</si>
  <si>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</si>
  <si>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</si>
  <si>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</si>
  <si>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</si>
  <si>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</si>
  <si>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</si>
  <si>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</si>
  <si>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</si>
  <si>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</si>
  <si>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</si>
  <si>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</si>
  <si>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</si>
  <si>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</si>
  <si>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</si>
  <si>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</si>
  <si>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</si>
  <si>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</si>
  <si>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</si>
  <si>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</si>
  <si>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</si>
  <si>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</si>
  <si>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</si>
  <si>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</si>
  <si>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</si>
  <si>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</si>
  <si>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</si>
  <si>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</si>
  <si>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</si>
  <si>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</si>
  <si>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</si>
  <si>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</si>
  <si>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</si>
  <si>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</si>
  <si>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</si>
  <si>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</si>
  <si>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</si>
  <si>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</si>
  <si>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</si>
  <si>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</si>
  <si>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</si>
  <si>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</si>
  <si>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</si>
  <si>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</si>
  <si>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</si>
  <si>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</si>
  <si>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</si>
  <si>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</si>
  <si>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</si>
  <si>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</si>
  <si>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</si>
  <si>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</si>
  <si>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</si>
  <si>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</si>
  <si>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</si>
  <si>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</si>
  <si>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</si>
  <si>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</si>
  <si>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</si>
  <si>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</si>
  <si>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</si>
  <si>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</si>
  <si>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</si>
  <si>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</si>
  <si>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</si>
  <si>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</si>
  <si>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</si>
  <si>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</si>
  <si>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</si>
  <si>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</si>
  <si>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</si>
  <si>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</si>
  <si>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</si>
  <si>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</si>
  <si>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</si>
  <si>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</si>
  <si>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</si>
  <si>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</si>
  <si>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</si>
  <si>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</si>
  <si>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</si>
  <si>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</si>
  <si>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</si>
  <si>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</si>
  <si>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</si>
  <si>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</si>
  <si>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</si>
  <si>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</si>
  <si>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</si>
  <si>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</si>
  <si>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</si>
  <si>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</si>
  <si>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</si>
  <si>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</si>
  <si>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</si>
  <si>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</si>
  <si>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</si>
  <si>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</si>
  <si>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</si>
  <si>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</si>
  <si>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</si>
  <si>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</si>
  <si>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</si>
  <si>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</si>
  <si>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</si>
  <si>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</si>
  <si>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</si>
  <si>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</si>
  <si>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</si>
  <si>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</si>
  <si>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</si>
  <si>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</si>
  <si>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</si>
  <si>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</si>
  <si>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</si>
  <si>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</si>
  <si>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</si>
  <si>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</si>
  <si>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</si>
  <si>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</si>
  <si>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</si>
  <si>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</si>
  <si>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</si>
  <si>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</si>
  <si>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</si>
  <si>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</si>
  <si>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</si>
  <si>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</si>
  <si>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</si>
  <si>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</si>
  <si>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</si>
  <si>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</si>
  <si>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</si>
  <si>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</si>
  <si>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</si>
  <si>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</si>
  <si>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</si>
  <si>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</si>
  <si>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</si>
  <si>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</si>
  <si>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</si>
  <si>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</si>
  <si>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</si>
  <si>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</si>
  <si>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</si>
  <si>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</si>
  <si>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</si>
  <si>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</si>
  <si>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</si>
  <si>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</si>
  <si>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</si>
  <si>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</si>
  <si>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</si>
  <si>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</si>
  <si>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</si>
  <si>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</si>
  <si>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</si>
  <si>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</si>
  <si>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</si>
  <si>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</si>
  <si>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</si>
  <si>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</si>
  <si>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</si>
  <si>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</si>
  <si>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</si>
  <si>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</si>
  <si>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</si>
  <si>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</si>
  <si>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</si>
  <si>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</si>
  <si>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</si>
  <si>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</si>
  <si>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</si>
  <si>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</si>
  <si>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</si>
  <si>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</si>
  <si>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</si>
  <si>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</si>
  <si>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</si>
  <si>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</si>
  <si>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</si>
  <si>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</si>
  <si>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</si>
  <si>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</si>
  <si>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</si>
  <si>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</si>
  <si>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</si>
  <si>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</si>
  <si>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</si>
  <si>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</si>
  <si>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</si>
  <si>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</si>
  <si>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</si>
  <si>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</si>
  <si>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</si>
  <si>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</si>
  <si>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</si>
  <si>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</si>
  <si>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</si>
  <si>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</si>
  <si>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</si>
  <si>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</si>
  <si>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</si>
  <si>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</si>
  <si>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</si>
  <si>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</si>
  <si>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</si>
  <si>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</si>
  <si>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</si>
  <si>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</si>
  <si>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</si>
  <si>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</si>
  <si>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</si>
  <si>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</si>
  <si>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</si>
  <si>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</si>
  <si>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</si>
  <si>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</si>
  <si>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</si>
  <si>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</si>
  <si>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</si>
  <si>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</si>
  <si>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</si>
  <si>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</si>
  <si>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</si>
  <si>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</si>
  <si>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</si>
  <si>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</si>
  <si>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</si>
  <si>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</si>
  <si>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</si>
  <si>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</si>
  <si>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</si>
  <si>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</si>
  <si>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</si>
  <si>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</si>
  <si>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</si>
  <si>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</si>
  <si>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</si>
  <si>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</si>
  <si>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</si>
  <si>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</si>
  <si>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</si>
  <si>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</si>
  <si>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</si>
  <si>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</si>
  <si>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</si>
  <si>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</si>
  <si>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</si>
  <si>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</si>
  <si>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</si>
  <si>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</si>
  <si>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</si>
  <si>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</si>
  <si>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</si>
  <si>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</si>
  <si>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</si>
  <si>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</si>
  <si>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</si>
  <si>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</si>
  <si>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</si>
  <si>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</si>
  <si>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</si>
  <si>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</si>
  <si>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</si>
  <si>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</si>
  <si>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</si>
  <si>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</si>
  <si>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</si>
  <si>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</si>
  <si>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</si>
  <si>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</si>
  <si>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</si>
  <si>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</si>
  <si>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</si>
  <si>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</si>
  <si>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</si>
  <si>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</si>
  <si>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</si>
  <si>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</si>
  <si>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</si>
  <si>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</si>
  <si>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</si>
  <si>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</si>
  <si>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</si>
  <si>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</si>
  <si>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</si>
  <si>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</si>
  <si>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</si>
  <si>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</si>
  <si>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</si>
  <si>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</si>
  <si>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</si>
  <si>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</si>
  <si>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</si>
  <si>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</si>
  <si>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</si>
  <si>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</si>
  <si>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</si>
  <si>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</si>
  <si>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</si>
  <si>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</si>
  <si>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</si>
  <si>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</si>
  <si>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</si>
  <si>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</si>
  <si>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</si>
  <si>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</si>
  <si>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</si>
  <si>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</si>
  <si>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</si>
  <si>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</si>
  <si>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</si>
  <si>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</si>
  <si>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</si>
  <si>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</si>
  <si>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</si>
  <si>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</si>
  <si>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</si>
  <si>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</si>
  <si>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</si>
  <si>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</si>
  <si>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</si>
  <si>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</si>
  <si>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</si>
  <si>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</si>
  <si>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</si>
  <si>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</si>
  <si>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</si>
  <si>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</si>
  <si>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</si>
  <si>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</si>
  <si>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</si>
  <si>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</si>
  <si>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</si>
  <si>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</si>
  <si>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</si>
  <si>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</si>
  <si>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</si>
  <si>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</si>
  <si>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</si>
  <si>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</si>
  <si>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</si>
  <si>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</si>
  <si>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</si>
  <si>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</si>
  <si>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</si>
  <si>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</si>
  <si>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</si>
  <si>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</si>
  <si>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</si>
  <si>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</si>
  <si>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</si>
  <si>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</si>
  <si>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</si>
  <si>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</si>
  <si>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</si>
  <si>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</si>
  <si>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</si>
  <si>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</si>
  <si>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</si>
  <si>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</si>
  <si>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</si>
  <si>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</si>
  <si>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</si>
  <si>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</si>
  <si>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</si>
  <si>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</si>
  <si>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</si>
  <si>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</si>
  <si>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</si>
  <si>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</si>
  <si>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</si>
  <si>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</si>
  <si>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</si>
  <si>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</si>
  <si>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</si>
  <si>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</si>
  <si>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</si>
  <si>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</si>
  <si>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</si>
  <si>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</si>
  <si>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</si>
  <si>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</si>
  <si>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</si>
  <si>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</si>
  <si>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</si>
  <si>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</si>
  <si>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</si>
  <si>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</si>
  <si>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</si>
  <si>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</si>
  <si>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</si>
  <si>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</si>
  <si>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</si>
  <si>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</si>
  <si>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</si>
  <si>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</si>
  <si>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</si>
  <si>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</si>
  <si>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</si>
  <si>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</si>
  <si>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</si>
  <si>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</si>
  <si>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</si>
  <si>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</si>
  <si>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</si>
  <si>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</si>
  <si>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</si>
  <si>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</si>
  <si>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</si>
  <si>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</si>
  <si>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</si>
  <si>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</si>
  <si>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</si>
  <si>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</si>
  <si>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</si>
  <si>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</si>
  <si>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</si>
  <si>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</si>
  <si>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</si>
  <si>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</si>
  <si>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</si>
  <si>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</si>
  <si>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</si>
  <si>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</si>
  <si>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</si>
  <si>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</si>
  <si>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</si>
  <si>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</si>
  <si>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</si>
  <si>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</si>
  <si>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</si>
  <si>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</si>
  <si>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</si>
  <si>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</si>
  <si>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</si>
  <si>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</si>
  <si>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</si>
  <si>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</si>
  <si>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</si>
  <si>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</si>
  <si>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</si>
  <si>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</si>
  <si>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</si>
  <si>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</si>
  <si>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</si>
  <si>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</si>
  <si>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</si>
  <si>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</si>
  <si>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</si>
  <si>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</si>
  <si>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</si>
  <si>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</si>
  <si>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</si>
  <si>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</si>
  <si>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</si>
  <si>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</si>
  <si>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</si>
  <si>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</si>
  <si>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</si>
  <si>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</si>
  <si>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</si>
  <si>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</si>
  <si>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</si>
  <si>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</si>
  <si>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</si>
  <si>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</si>
  <si>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</si>
  <si>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</si>
  <si>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</si>
  <si>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</si>
  <si>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</si>
  <si>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</si>
  <si>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</si>
  <si>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</si>
  <si>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</si>
  <si>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</si>
  <si>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</si>
  <si>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</si>
  <si>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</si>
  <si>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</si>
  <si>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</si>
  <si>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</si>
  <si>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</si>
  <si>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</si>
  <si>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</si>
  <si>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</si>
  <si>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</si>
  <si>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</si>
  <si>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</si>
  <si>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</si>
  <si>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</si>
  <si>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</si>
  <si>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</si>
  <si>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</si>
  <si>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</si>
  <si>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</si>
  <si>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</si>
  <si>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</si>
  <si>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</si>
  <si>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</si>
  <si>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</si>
  <si>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</si>
  <si>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</si>
  <si>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</si>
  <si>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</si>
  <si>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</si>
  <si>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</si>
  <si>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</si>
  <si>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</si>
  <si>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</si>
  <si>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</si>
  <si>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</si>
  <si>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</si>
  <si>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</si>
  <si>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</si>
  <si>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</si>
  <si>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</si>
  <si>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</si>
  <si>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</si>
  <si>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</si>
  <si>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</si>
  <si>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</si>
  <si>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</si>
  <si>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</si>
  <si>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</si>
  <si>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</si>
  <si>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</si>
  <si>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</si>
  <si>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</si>
  <si>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</si>
  <si>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</si>
  <si>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</si>
  <si>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</si>
  <si>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</si>
  <si>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</si>
  <si>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</si>
  <si>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</si>
  <si>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</si>
  <si>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</si>
  <si>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</si>
  <si>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</si>
  <si>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</si>
  <si>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</si>
  <si>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</si>
  <si>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</si>
  <si>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</si>
  <si>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</si>
  <si>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</si>
  <si>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</si>
  <si>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</si>
  <si>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</si>
  <si>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</si>
  <si>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</si>
  <si>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</si>
  <si>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</si>
  <si>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</si>
  <si>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</si>
  <si>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</si>
  <si>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</si>
  <si>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</si>
  <si>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</si>
  <si>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</si>
  <si>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</si>
  <si>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</si>
  <si>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</si>
  <si>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</si>
  <si>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</si>
  <si>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</si>
  <si>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</si>
  <si>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</si>
  <si>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</si>
  <si>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</si>
  <si>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</si>
  <si>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</si>
  <si>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</si>
  <si>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</si>
  <si>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</si>
  <si>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</si>
  <si>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</si>
  <si>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</si>
  <si>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</si>
  <si>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</si>
  <si>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</si>
  <si>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</si>
  <si>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</si>
  <si>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</si>
  <si>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</si>
  <si>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</si>
  <si>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</si>
  <si>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</si>
  <si>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</si>
  <si>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</si>
  <si>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</si>
  <si>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</si>
  <si>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</si>
  <si>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</si>
  <si>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</si>
  <si>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</si>
  <si>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</si>
  <si>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</si>
  <si>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</si>
  <si>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</si>
  <si>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</si>
  <si>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</si>
  <si>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</si>
  <si>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</si>
  <si>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</si>
  <si>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</si>
  <si>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</si>
  <si>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</si>
  <si>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</si>
  <si>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</si>
  <si>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</si>
  <si>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</si>
  <si>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</si>
  <si>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</si>
  <si>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</si>
  <si>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</si>
  <si>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</si>
  <si>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</si>
  <si>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</si>
  <si>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</si>
  <si>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</si>
  <si>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</si>
  <si>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</si>
  <si>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</si>
  <si>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</si>
  <si>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</si>
  <si>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</si>
  <si>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</si>
  <si>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</si>
  <si>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</si>
  <si>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</si>
  <si>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</si>
  <si>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</si>
  <si>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</si>
  <si>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</si>
  <si>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</si>
  <si>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</si>
  <si>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</si>
  <si>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</si>
  <si>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</si>
  <si>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</si>
  <si>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</si>
  <si>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</si>
  <si>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</si>
  <si>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</si>
  <si>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</si>
  <si>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</si>
  <si>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</si>
  <si>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</si>
  <si>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</si>
  <si>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</si>
  <si>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</si>
  <si>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</si>
  <si>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</si>
  <si>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</si>
  <si>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</si>
  <si>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</si>
  <si>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</si>
  <si>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</si>
  <si>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</si>
  <si>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</si>
  <si>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</si>
  <si>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</si>
  <si>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</si>
  <si>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</si>
  <si>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</si>
  <si>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</si>
  <si>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</si>
  <si>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</si>
  <si>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</si>
  <si>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</si>
  <si>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</si>
  <si>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</si>
  <si>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</si>
  <si>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</si>
  <si>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</si>
  <si>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</si>
  <si>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</si>
  <si>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</si>
  <si>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</si>
  <si>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</si>
  <si>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</si>
  <si>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</si>
  <si>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</si>
  <si>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</si>
  <si>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</si>
  <si>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</si>
  <si>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</si>
  <si>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</si>
  <si>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</si>
  <si>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</si>
  <si>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</si>
  <si>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</si>
  <si>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</si>
  <si>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</si>
  <si>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</si>
  <si>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</si>
  <si>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</si>
  <si>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</si>
  <si>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</si>
  <si>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</si>
  <si>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</si>
  <si>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</si>
  <si>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</si>
  <si>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</si>
  <si>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</si>
  <si>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</si>
  <si>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</si>
  <si>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</si>
  <si>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</si>
  <si>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</si>
  <si>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</si>
  <si>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</si>
  <si>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</si>
  <si>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</si>
  <si>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</si>
  <si>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</si>
  <si>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</si>
  <si>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</si>
  <si>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</si>
  <si>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</si>
  <si>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</si>
  <si>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</si>
  <si>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</si>
  <si>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</si>
  <si>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</si>
  <si>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</si>
  <si>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</si>
  <si>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</si>
  <si>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</si>
  <si>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</si>
  <si>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</si>
  <si>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</si>
  <si>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</si>
  <si>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</si>
  <si>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</si>
  <si>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</si>
  <si>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</si>
  <si>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</si>
  <si>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</si>
  <si>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</si>
  <si>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</si>
  <si>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</si>
  <si>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</si>
  <si>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</si>
  <si>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</si>
  <si>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</si>
  <si>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</si>
  <si>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</si>
  <si>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</si>
  <si>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</si>
  <si>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</si>
  <si>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</si>
  <si>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</si>
  <si>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</si>
  <si>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</si>
  <si>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</si>
  <si>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</si>
  <si>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</si>
  <si>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</si>
  <si>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</si>
  <si>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</si>
  <si>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</si>
  <si>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</si>
  <si>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</si>
  <si>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</si>
  <si>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</si>
  <si>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</si>
  <si>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</si>
  <si>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</si>
  <si>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</si>
  <si>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</si>
  <si>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</si>
  <si>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</si>
  <si>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</si>
  <si>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</si>
  <si>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</si>
  <si>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</si>
  <si>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</si>
  <si>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</si>
  <si>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</si>
  <si>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</si>
  <si>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</si>
  <si>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</si>
  <si>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</si>
  <si>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</si>
  <si>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</si>
  <si>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</si>
  <si>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</si>
  <si>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</si>
  <si>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</si>
  <si>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</si>
  <si>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</si>
  <si>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</si>
  <si>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</si>
  <si>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</si>
  <si>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</si>
  <si>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</si>
  <si>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</si>
  <si>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</si>
  <si>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</si>
  <si>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</si>
  <si>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</si>
  <si>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</si>
  <si>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</si>
  <si>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</si>
  <si>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</si>
  <si>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</si>
  <si>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</si>
  <si>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</si>
  <si>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</si>
  <si>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</si>
  <si>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</si>
  <si>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</si>
  <si>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</si>
  <si>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</si>
  <si>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</si>
  <si>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</si>
  <si>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</si>
  <si>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</si>
  <si>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</si>
  <si>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</si>
  <si>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</si>
  <si>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</si>
  <si>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</si>
  <si>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</si>
  <si>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</si>
  <si>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</si>
  <si>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</si>
  <si>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</si>
  <si>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</si>
  <si>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</si>
  <si>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</si>
  <si>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</si>
  <si>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</si>
  <si>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</si>
  <si>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</si>
  <si>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</si>
  <si>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</si>
  <si>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</si>
  <si>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</si>
  <si>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</si>
  <si>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</si>
  <si>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</si>
  <si>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</si>
  <si>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</si>
  <si>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</si>
  <si>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</si>
  <si>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</si>
  <si>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</si>
  <si>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</si>
  <si>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</si>
  <si>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</si>
  <si>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</si>
  <si>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</si>
  <si>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</si>
  <si>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</si>
  <si>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</si>
  <si>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</si>
  <si>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</si>
  <si>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</si>
  <si>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</si>
  <si>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</si>
  <si>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</si>
  <si>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</si>
  <si>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</si>
  <si>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</si>
  <si>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</si>
  <si>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</si>
  <si>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</si>
  <si>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</si>
  <si>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</si>
  <si>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</si>
  <si>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</si>
  <si>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</si>
  <si>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</si>
  <si>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</si>
  <si>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</si>
  <si>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</si>
  <si>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</si>
  <si>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</si>
  <si>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</si>
  <si>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</si>
  <si>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</si>
  <si>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</si>
  <si>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</si>
  <si>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</si>
  <si>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</si>
  <si>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</si>
  <si>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</si>
  <si>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</si>
  <si>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</si>
  <si>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</si>
  <si>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</si>
  <si>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</si>
  <si>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</si>
  <si>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</si>
  <si>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</si>
  <si>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</si>
  <si>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</si>
  <si>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</si>
  <si>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</si>
  <si>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</si>
  <si>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</si>
  <si>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</si>
  <si>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</si>
  <si>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</si>
  <si>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</si>
  <si>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</si>
  <si>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</si>
  <si>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</si>
  <si>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</si>
  <si>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</si>
  <si>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</si>
  <si>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</si>
  <si>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</si>
  <si>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</si>
  <si>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</si>
  <si>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</si>
  <si>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</si>
  <si>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</si>
  <si>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</si>
  <si>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</si>
  <si>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</si>
  <si>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</si>
  <si>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</si>
  <si>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</si>
  <si>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</si>
  <si>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</si>
  <si>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</si>
  <si>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</si>
  <si>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</si>
  <si>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</si>
  <si>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</si>
  <si>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</si>
  <si>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</si>
  <si>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</si>
  <si>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</si>
  <si>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</si>
  <si>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</si>
  <si>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</si>
  <si>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</si>
  <si>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</si>
  <si>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</si>
  <si>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</si>
  <si>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</si>
  <si>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</si>
  <si>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</si>
  <si>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</si>
  <si>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</si>
  <si>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</si>
  <si>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</si>
  <si>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</si>
  <si>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</si>
  <si>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</si>
  <si>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</si>
  <si>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</si>
  <si>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</si>
  <si>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</si>
  <si>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</si>
  <si>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</si>
  <si>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</si>
  <si>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</si>
  <si>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</si>
  <si>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</si>
  <si>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</si>
  <si>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</si>
  <si>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</si>
  <si>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</si>
  <si>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</si>
  <si>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</si>
  <si>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</si>
  <si>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</si>
  <si>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</si>
  <si>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</si>
  <si>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</si>
  <si>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</si>
  <si>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</si>
  <si>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</si>
  <si>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</si>
  <si>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</si>
  <si>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</si>
  <si>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</si>
  <si>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</si>
  <si>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</si>
  <si>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</si>
  <si>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</si>
  <si>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</si>
  <si>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</si>
  <si>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</si>
  <si>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</si>
  <si>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</si>
  <si>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</si>
  <si>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</si>
  <si>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</si>
  <si>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</si>
  <si>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</si>
  <si>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</si>
  <si>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</si>
  <si>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</si>
  <si>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</si>
  <si>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</si>
  <si>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</si>
  <si>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</si>
  <si>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</si>
  <si>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</si>
  <si>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</si>
  <si>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</si>
  <si>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</si>
  <si>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</si>
  <si>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</si>
  <si>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</si>
  <si>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</si>
  <si>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</si>
  <si>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</si>
  <si>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</si>
  <si>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</si>
  <si>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</si>
  <si>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</si>
  <si>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</si>
  <si>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</si>
  <si>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</si>
  <si>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</si>
  <si>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</si>
  <si>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</si>
  <si>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</si>
  <si>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</si>
  <si>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</si>
  <si>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</si>
  <si>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</si>
  <si>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</si>
  <si>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</si>
  <si>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</si>
  <si>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</si>
  <si>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</si>
  <si>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</si>
  <si>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</si>
  <si>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</si>
  <si>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</si>
  <si>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</si>
  <si>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</si>
  <si>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</si>
  <si>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</si>
  <si>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</si>
  <si>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</si>
  <si>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</si>
  <si>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</si>
  <si>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</si>
  <si>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</si>
  <si>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</si>
  <si>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</si>
  <si>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</si>
  <si>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</si>
  <si>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</si>
  <si>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</si>
  <si>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</si>
  <si>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</si>
  <si>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</si>
  <si>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</si>
  <si>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</si>
  <si>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</si>
  <si>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</si>
  <si>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</si>
  <si>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</si>
  <si>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</si>
  <si>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</si>
  <si>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</si>
  <si>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</si>
  <si>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</si>
  <si>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</si>
  <si>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</si>
  <si>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</si>
  <si>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</si>
  <si>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</si>
  <si>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</si>
  <si>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</si>
  <si>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</si>
  <si>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</si>
  <si>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</si>
  <si>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</si>
  <si>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</si>
  <si>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</si>
  <si>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</si>
  <si>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</si>
  <si>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</si>
  <si>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</si>
  <si>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</si>
  <si>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</si>
  <si>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</si>
  <si>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</si>
  <si>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</si>
  <si>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</si>
  <si>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</si>
  <si>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</si>
  <si>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</si>
  <si>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</si>
  <si>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</si>
  <si>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</si>
  <si>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</si>
  <si>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</si>
  <si>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</si>
  <si>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</si>
  <si>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</si>
  <si>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</si>
  <si>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</si>
  <si>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</si>
  <si>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</si>
  <si>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</si>
  <si>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</si>
  <si>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</si>
  <si>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</si>
  <si>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</si>
  <si>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</si>
  <si>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</si>
  <si>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</si>
  <si>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</si>
  <si>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</si>
  <si>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</si>
  <si>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</si>
  <si>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</si>
  <si>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</si>
  <si>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</si>
  <si>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</si>
  <si>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</si>
  <si>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</si>
  <si>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</si>
  <si>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</si>
  <si>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</si>
  <si>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</si>
  <si>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</si>
  <si>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</si>
  <si>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</si>
  <si>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</si>
  <si>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</si>
  <si>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</si>
  <si>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</si>
  <si>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</si>
  <si>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</si>
  <si>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</si>
  <si>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</si>
  <si>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</si>
  <si>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</si>
  <si>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</si>
  <si>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</si>
  <si>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</si>
  <si>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</si>
  <si>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</si>
  <si>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</si>
  <si>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</si>
  <si>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</si>
  <si>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</si>
  <si>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</si>
  <si>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</si>
  <si>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</si>
  <si>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</si>
  <si>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</si>
  <si>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</si>
  <si>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</si>
  <si>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</si>
  <si>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</si>
  <si>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</si>
  <si>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</si>
  <si>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</si>
  <si>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</si>
  <si>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</si>
  <si>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</si>
  <si>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</si>
  <si>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</si>
  <si>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</si>
  <si>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</si>
  <si>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</si>
  <si>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</si>
  <si>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</si>
  <si>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</si>
  <si>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</si>
  <si>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</si>
  <si>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</si>
  <si>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</si>
  <si>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</si>
  <si>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</si>
  <si>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</si>
  <si>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</si>
  <si>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</si>
  <si>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</si>
  <si>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</si>
  <si>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</si>
  <si>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</si>
  <si>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</si>
  <si>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</si>
  <si>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</si>
  <si>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</si>
  <si>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</si>
  <si>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</si>
  <si>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</si>
  <si>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</si>
  <si>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</si>
  <si>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</si>
  <si>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</si>
  <si>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</si>
  <si>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</si>
  <si>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</si>
  <si>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</si>
  <si>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</si>
  <si>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</si>
  <si>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</si>
  <si>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</si>
  <si>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</si>
  <si>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</si>
  <si>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</si>
  <si>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</si>
  <si>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</si>
  <si>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</si>
  <si>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</si>
  <si>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</si>
  <si>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</si>
  <si>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</si>
  <si>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</si>
  <si>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</si>
  <si>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</si>
  <si>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</si>
  <si>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</si>
  <si>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</si>
  <si>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</si>
  <si>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</si>
  <si>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</si>
  <si>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</si>
  <si>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</si>
  <si>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</si>
  <si>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</si>
  <si>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</si>
  <si>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</si>
  <si>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</si>
  <si>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</si>
  <si>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</si>
  <si>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</si>
  <si>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</si>
  <si>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</si>
  <si>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</si>
  <si>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</si>
  <si>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</si>
  <si>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</si>
  <si>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</si>
  <si>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</si>
  <si>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</si>
  <si>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</si>
  <si>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</si>
  <si>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</si>
  <si>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</si>
  <si>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</si>
  <si>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</si>
  <si>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</si>
  <si>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</si>
  <si>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</si>
  <si>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</si>
  <si>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</si>
  <si>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</si>
  <si>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</si>
  <si>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</si>
  <si>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</si>
  <si>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</si>
  <si>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</si>
  <si>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</si>
  <si>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</si>
  <si>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</si>
  <si>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</si>
  <si>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</si>
  <si>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</si>
  <si>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</si>
  <si>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</si>
  <si>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</si>
  <si>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</si>
  <si>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</si>
  <si>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</si>
  <si>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</si>
  <si>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</si>
  <si>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</si>
  <si>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</si>
  <si>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</si>
  <si>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</si>
  <si>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</si>
  <si>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</si>
  <si>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</si>
  <si>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</si>
  <si>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</si>
  <si>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</si>
  <si>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</si>
  <si>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</si>
  <si>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</si>
  <si>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</si>
  <si>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</si>
  <si>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</si>
  <si>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</si>
  <si>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</si>
  <si>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</si>
  <si>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</si>
  <si>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</si>
  <si>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</si>
  <si>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</si>
  <si>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</si>
  <si>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</si>
  <si>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</si>
  <si>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</si>
  <si>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</si>
  <si>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</si>
  <si>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</si>
  <si>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</si>
  <si>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</si>
  <si>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</si>
  <si>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</si>
  <si>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</si>
  <si>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</si>
  <si>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</si>
  <si>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</si>
  <si>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</si>
  <si>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</si>
  <si>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</si>
  <si>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</si>
  <si>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</si>
  <si>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</si>
  <si>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</si>
  <si>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</si>
  <si>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</si>
  <si>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</si>
  <si>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</si>
  <si>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</si>
  <si>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</si>
  <si>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</si>
  <si>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</si>
  <si>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</si>
  <si>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</si>
  <si>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</si>
  <si>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</si>
  <si>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</si>
  <si>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</si>
  <si>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</si>
  <si>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</si>
  <si>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</si>
  <si>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</si>
  <si>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</si>
  <si>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</si>
  <si>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</si>
  <si>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</si>
  <si>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</si>
  <si>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</si>
  <si>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</si>
  <si>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</si>
  <si>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</si>
  <si>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</si>
  <si>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</si>
  <si>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</si>
  <si>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</si>
  <si>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</si>
  <si>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</si>
  <si>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</si>
  <si>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</si>
  <si>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</si>
  <si>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</si>
  <si>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</si>
  <si>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</si>
  <si>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</si>
  <si>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</si>
  <si>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</si>
  <si>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</si>
  <si>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</si>
  <si>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</si>
  <si>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</si>
  <si>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</si>
  <si>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</si>
  <si>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</si>
  <si>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</si>
  <si>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</si>
  <si>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</si>
  <si>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</si>
  <si>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</si>
  <si>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</si>
  <si>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</si>
  <si>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</si>
  <si>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</si>
  <si>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</si>
  <si>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</si>
  <si>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</si>
  <si>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</si>
  <si>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</si>
  <si>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</si>
  <si>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</si>
  <si>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</si>
  <si>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</si>
  <si>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</si>
  <si>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</si>
  <si>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</si>
  <si>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</si>
  <si>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</si>
  <si>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</si>
  <si>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</si>
  <si>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</si>
  <si>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</si>
  <si>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</si>
  <si>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</si>
  <si>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</si>
  <si>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</si>
  <si>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</si>
  <si>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</si>
  <si>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</si>
  <si>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</si>
  <si>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</si>
  <si>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</si>
  <si>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</si>
  <si>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</si>
  <si>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</si>
  <si>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</si>
  <si>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</si>
  <si>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</si>
  <si>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</si>
  <si>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</si>
  <si>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</si>
  <si>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</si>
  <si>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</si>
  <si>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</si>
  <si>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</si>
  <si>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</si>
  <si>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</si>
  <si>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</si>
  <si>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</si>
  <si>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</si>
  <si>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</si>
  <si>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</si>
  <si>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</si>
  <si>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</si>
  <si>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</si>
  <si>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</si>
  <si>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</si>
  <si>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</si>
  <si>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</si>
  <si>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</si>
  <si>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</si>
  <si>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</si>
  <si>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</si>
  <si>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</si>
  <si>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</si>
  <si>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</si>
  <si>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</si>
  <si>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</si>
  <si>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</si>
  <si>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</si>
  <si>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</si>
  <si>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</si>
  <si>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</si>
  <si>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</si>
  <si>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</si>
  <si>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</si>
  <si>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</si>
  <si>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</si>
  <si>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</si>
  <si>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</si>
  <si>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</si>
  <si>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</si>
  <si>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</si>
  <si>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</si>
  <si>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</si>
  <si>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</si>
  <si>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</si>
  <si>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</si>
  <si>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</si>
  <si>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</si>
  <si>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</si>
  <si>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</si>
  <si>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</si>
  <si>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</si>
  <si>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</si>
  <si>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</si>
  <si>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</si>
  <si>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</si>
  <si>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</si>
  <si>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</si>
  <si>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</si>
  <si>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</si>
  <si>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</si>
  <si>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</si>
  <si>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</si>
  <si>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</si>
  <si>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</si>
  <si>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</si>
  <si>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</si>
  <si>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</si>
  <si>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</si>
  <si>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</si>
  <si>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</si>
  <si>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</si>
  <si>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</si>
  <si>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</si>
  <si>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</si>
  <si>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</si>
  <si>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</si>
  <si>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</si>
  <si>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</si>
  <si>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</si>
  <si>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</si>
  <si>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</si>
  <si>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</si>
  <si>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</si>
  <si>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</si>
  <si>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</si>
  <si>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</si>
  <si>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</si>
  <si>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</si>
  <si>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</si>
  <si>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</si>
  <si>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</si>
  <si>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</si>
  <si>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</si>
  <si>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</si>
  <si>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</si>
  <si>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</si>
  <si>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</si>
  <si>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</si>
  <si>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</si>
  <si>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</si>
  <si>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</si>
  <si>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</si>
  <si>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</si>
  <si>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</si>
  <si>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</si>
  <si>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</si>
  <si>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</si>
  <si>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</si>
  <si>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</si>
  <si>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</si>
  <si>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</si>
  <si>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</si>
  <si>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</si>
  <si>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</si>
  <si>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</si>
  <si>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</si>
  <si>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</si>
  <si>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</si>
  <si>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</si>
  <si>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</si>
  <si>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</si>
  <si>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</si>
  <si>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</si>
  <si>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</si>
  <si>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</si>
  <si>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</si>
  <si>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</si>
  <si>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</si>
  <si>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</si>
  <si>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</si>
  <si>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</si>
  <si>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</si>
  <si>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</si>
  <si>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</si>
  <si>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</si>
  <si>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</si>
  <si>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</si>
  <si>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</si>
  <si>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</si>
  <si>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</si>
  <si>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</si>
  <si>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</si>
  <si>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</si>
  <si>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</si>
  <si>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</si>
  <si>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</si>
  <si>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</si>
  <si>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</si>
  <si>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</si>
  <si>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</si>
  <si>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</si>
  <si>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</si>
  <si>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</si>
  <si>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</si>
  <si>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</si>
  <si>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</si>
  <si>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</si>
  <si>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</si>
  <si>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</si>
  <si>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</si>
  <si>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</si>
  <si>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</si>
  <si>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</si>
  <si>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</si>
  <si>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</si>
  <si>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</si>
  <si>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</si>
  <si>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</si>
  <si>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</si>
  <si>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</si>
  <si>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</si>
  <si>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</si>
  <si>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</si>
  <si>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</si>
  <si>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</si>
  <si>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</si>
  <si>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</si>
  <si>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</si>
  <si>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</si>
  <si>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</si>
  <si>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</si>
  <si>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</si>
  <si>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</si>
  <si>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</si>
  <si>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</si>
  <si>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</si>
  <si>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</si>
  <si>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</si>
  <si>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</si>
  <si>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</si>
  <si>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</si>
  <si>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</si>
  <si>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</si>
  <si>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</si>
  <si>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</si>
  <si>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</si>
  <si>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</si>
  <si>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</si>
  <si>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</si>
  <si>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</si>
  <si>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</si>
  <si>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</si>
  <si>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</si>
  <si>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</si>
  <si>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</si>
  <si>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</si>
  <si>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</si>
  <si>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</si>
  <si>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</si>
  <si>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</si>
  <si>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</si>
  <si>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</si>
  <si>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</si>
  <si>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</si>
  <si>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</si>
  <si>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</si>
  <si>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</si>
  <si>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</si>
  <si>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</si>
  <si>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</si>
  <si>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</si>
  <si>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</si>
  <si>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</si>
  <si>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</si>
  <si>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</si>
  <si>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</si>
  <si>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</si>
  <si>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</si>
  <si>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</si>
  <si>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</si>
  <si>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</si>
  <si>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</si>
  <si>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</si>
  <si>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</si>
  <si>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</si>
  <si>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</si>
  <si>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</si>
  <si>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</si>
  <si>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</si>
  <si>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</si>
  <si>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</si>
  <si>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</si>
  <si>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</si>
  <si>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</si>
  <si>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</si>
  <si>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</si>
  <si>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</si>
  <si>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</si>
  <si>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</si>
  <si>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</si>
  <si>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</si>
  <si>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</si>
  <si>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</si>
  <si>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</si>
  <si>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</si>
  <si>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</si>
  <si>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</si>
  <si>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</si>
  <si>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</si>
  <si>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</si>
  <si>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</si>
  <si>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</si>
  <si>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</si>
  <si>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</si>
  <si>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</si>
  <si>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</si>
  <si>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</si>
  <si>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</si>
  <si>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</si>
  <si>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</si>
  <si>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</si>
  <si>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</si>
  <si>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</si>
  <si>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</si>
  <si>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</si>
  <si>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</si>
  <si>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</si>
  <si>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</si>
  <si>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</si>
  <si>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</si>
  <si>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</si>
  <si>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</si>
  <si>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</si>
  <si>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</si>
  <si>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</si>
  <si>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</si>
  <si>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</si>
  <si>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</si>
  <si>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</si>
  <si>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</si>
  <si>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</si>
  <si>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</si>
  <si>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</si>
  <si>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</si>
  <si>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</si>
  <si>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</si>
  <si>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</si>
  <si>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</si>
  <si>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</si>
  <si>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</si>
  <si>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</si>
  <si>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</si>
  <si>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</si>
  <si>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</si>
  <si>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</si>
  <si>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</si>
  <si>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</si>
  <si>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</si>
  <si>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</si>
  <si>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</si>
  <si>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</si>
  <si>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</si>
  <si>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</si>
  <si>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</si>
  <si>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</si>
  <si>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</si>
  <si>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</si>
  <si>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</si>
  <si>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</si>
  <si>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</si>
  <si>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</si>
  <si>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</si>
  <si>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</si>
  <si>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</si>
  <si>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</si>
  <si>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</si>
  <si>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</si>
  <si>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</si>
  <si>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</si>
  <si>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</si>
  <si>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</si>
  <si>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</si>
  <si>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</si>
  <si>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</si>
  <si>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</si>
  <si>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</si>
  <si>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</si>
  <si>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</si>
  <si>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</si>
  <si>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</si>
  <si>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</si>
  <si>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</si>
  <si>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</si>
  <si>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</si>
  <si>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</si>
  <si>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</si>
  <si>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</si>
  <si>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</si>
  <si>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</si>
  <si>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</si>
  <si>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</si>
  <si>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</si>
  <si>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</si>
  <si>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</si>
  <si>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</si>
  <si>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</si>
  <si>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</si>
  <si>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</si>
  <si>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</si>
  <si>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</si>
  <si>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</si>
  <si>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</si>
  <si>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</si>
  <si>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</si>
  <si>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</si>
  <si>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</si>
  <si>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</si>
  <si>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</si>
  <si>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</si>
  <si>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</si>
  <si>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</si>
  <si>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</si>
  <si>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</si>
  <si>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</si>
  <si>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</si>
  <si>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</si>
  <si>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</si>
  <si>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</si>
  <si>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</si>
  <si>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</si>
  <si>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</si>
  <si>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</si>
  <si>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</si>
  <si>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</si>
  <si>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</si>
  <si>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</si>
  <si>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</si>
  <si>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</si>
  <si>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</si>
  <si>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</si>
  <si>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</si>
  <si>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</si>
  <si>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</si>
  <si>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</si>
  <si>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</si>
  <si>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</si>
  <si>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</si>
  <si>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</si>
  <si>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</si>
  <si>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</si>
  <si>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</si>
  <si>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</si>
  <si>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</si>
  <si>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</si>
  <si>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</si>
  <si>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</si>
  <si>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</si>
  <si>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</si>
  <si>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</si>
  <si>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</si>
  <si>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</si>
  <si>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</si>
  <si>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</si>
  <si>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</si>
  <si>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</si>
  <si>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</si>
  <si>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</si>
  <si>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</si>
  <si>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</si>
  <si>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</si>
  <si>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</si>
  <si>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</si>
  <si>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</si>
  <si>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</si>
  <si>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</si>
  <si>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</si>
  <si>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</si>
  <si>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</si>
  <si>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</si>
  <si>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</si>
  <si>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</si>
  <si>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</si>
  <si>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</si>
  <si>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</si>
  <si>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</si>
  <si>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</si>
  <si>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</si>
  <si>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</si>
  <si>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</si>
  <si>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</si>
  <si>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</si>
  <si>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</si>
  <si>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</si>
  <si>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</si>
  <si>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</si>
  <si>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</si>
  <si>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</si>
  <si>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</si>
  <si>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</si>
  <si>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</si>
  <si>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</si>
  <si>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</si>
  <si>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</si>
  <si>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</si>
  <si>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</si>
  <si>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</si>
  <si>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</si>
  <si>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</si>
  <si>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</si>
  <si>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</si>
  <si>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</si>
  <si>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</si>
  <si>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</si>
  <si>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</si>
  <si>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</si>
  <si>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</si>
  <si>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</si>
  <si>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</si>
  <si>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</si>
  <si>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</si>
  <si>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</si>
  <si>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</si>
  <si>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</si>
  <si>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</si>
  <si>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</si>
  <si>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</si>
  <si>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</si>
  <si>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</si>
  <si>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</si>
  <si>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</si>
  <si>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</si>
  <si>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</si>
  <si>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</si>
  <si>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</si>
  <si>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</si>
  <si>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</si>
  <si>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</si>
  <si>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</si>
  <si>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</si>
  <si>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</si>
  <si>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</si>
  <si>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</si>
  <si>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</si>
  <si>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</si>
  <si>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</si>
  <si>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</si>
  <si>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</si>
  <si>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</si>
  <si>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</si>
  <si>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</si>
  <si>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</si>
  <si>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</si>
  <si>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</si>
  <si>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</si>
  <si>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</si>
  <si>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</si>
  <si>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</si>
  <si>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</si>
  <si>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</si>
  <si>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</si>
  <si>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</si>
  <si>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</si>
  <si>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</si>
  <si>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</si>
  <si>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</si>
  <si>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</si>
  <si>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</si>
  <si>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</si>
  <si>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</si>
  <si>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</si>
  <si>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</si>
  <si>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</si>
  <si>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</si>
  <si>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</si>
  <si>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</si>
  <si>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</si>
  <si>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</si>
  <si>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</si>
  <si>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</si>
  <si>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</si>
  <si>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</si>
  <si>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</si>
  <si>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</si>
  <si>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</si>
  <si>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</si>
  <si>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</si>
  <si>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</si>
  <si>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</si>
  <si>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</si>
  <si>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</si>
  <si>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</si>
  <si>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</si>
  <si>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</si>
  <si>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</si>
  <si>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</si>
  <si>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</si>
  <si>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</si>
  <si>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</si>
  <si>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</si>
  <si>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</si>
  <si>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</si>
  <si>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</si>
  <si>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</si>
  <si>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</si>
  <si>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</si>
  <si>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</si>
  <si>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</si>
  <si>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</si>
  <si>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</si>
  <si>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</si>
  <si>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</si>
  <si>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</si>
  <si>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</si>
  <si>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</si>
  <si>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</si>
  <si>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</si>
  <si>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</si>
  <si>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</si>
  <si>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</si>
  <si>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</si>
  <si>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</si>
  <si>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</si>
  <si>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</si>
  <si>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</si>
  <si>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</si>
  <si>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</si>
  <si>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</si>
  <si>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</si>
  <si>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</si>
  <si>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</si>
  <si>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</si>
  <si>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</si>
  <si>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</si>
  <si>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</si>
  <si>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</si>
  <si>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</si>
  <si>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</si>
  <si>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</si>
  <si>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</si>
  <si>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</si>
  <si>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</si>
  <si>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</si>
  <si>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</si>
  <si>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</si>
  <si>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</si>
  <si>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</si>
  <si>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</si>
  <si>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</si>
  <si>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</si>
  <si>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</si>
  <si>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</si>
  <si>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</si>
  <si>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</si>
  <si>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</si>
  <si>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</si>
  <si>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</si>
  <si>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</si>
  <si>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</si>
  <si>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</si>
  <si>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</si>
  <si>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</si>
  <si>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</si>
  <si>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</si>
  <si>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</si>
  <si>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</si>
  <si>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</si>
  <si>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</si>
  <si>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</si>
  <si>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</si>
  <si>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</si>
  <si>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</si>
  <si>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</si>
  <si>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</si>
  <si>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</si>
  <si>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</si>
  <si>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</si>
  <si>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</si>
  <si>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</si>
  <si>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</si>
  <si>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</si>
  <si>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</si>
  <si>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</si>
  <si>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</si>
  <si>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</si>
  <si>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</si>
  <si>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</si>
  <si>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</si>
  <si>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</si>
  <si>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</si>
  <si>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</si>
  <si>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</si>
  <si>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</si>
  <si>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</si>
  <si>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</si>
  <si>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</si>
  <si>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</si>
  <si>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</si>
  <si>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</si>
  <si>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</si>
  <si>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</si>
  <si>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</si>
  <si>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</si>
  <si>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</si>
  <si>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</si>
  <si>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</si>
  <si>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</si>
  <si>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</si>
  <si>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</si>
  <si>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</si>
  <si>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</si>
  <si>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</si>
  <si>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</si>
  <si>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</si>
  <si>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</si>
  <si>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</si>
  <si>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</si>
  <si>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</si>
  <si>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</si>
  <si>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</si>
  <si>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</si>
  <si>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</si>
  <si>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</si>
  <si>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</si>
  <si>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</si>
  <si>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</si>
  <si>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</si>
  <si>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</si>
  <si>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</si>
  <si>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</si>
  <si>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</si>
  <si>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</si>
  <si>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</si>
  <si>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</si>
  <si>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</si>
  <si>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</si>
  <si>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</si>
  <si>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</si>
  <si>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</si>
  <si>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</si>
  <si>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</si>
  <si>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</si>
  <si>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</si>
  <si>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</si>
  <si>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</si>
  <si>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</si>
  <si>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</si>
  <si>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</si>
  <si>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</si>
  <si>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</si>
  <si>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</si>
  <si>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</si>
  <si>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</si>
  <si>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</si>
  <si>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</si>
  <si>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</si>
  <si>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</si>
  <si>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</si>
  <si>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</si>
  <si>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</si>
  <si>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</si>
  <si>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</si>
  <si>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</si>
  <si>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</si>
  <si>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</si>
  <si>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</si>
  <si>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</si>
  <si>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</si>
  <si>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</si>
  <si>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</si>
  <si>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</si>
  <si>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</si>
  <si>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</si>
  <si>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</si>
  <si>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</si>
  <si>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</si>
  <si>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</si>
  <si>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</si>
  <si>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</si>
  <si>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</si>
  <si>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</si>
  <si>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</si>
  <si>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</si>
  <si>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</si>
  <si>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</si>
  <si>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</si>
  <si>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</si>
  <si>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</si>
  <si>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</si>
  <si>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</si>
  <si>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</si>
  <si>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</si>
  <si>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</si>
  <si>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</si>
  <si>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</si>
  <si>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</si>
  <si>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</si>
  <si>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</si>
  <si>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</si>
  <si>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</si>
  <si>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</si>
  <si>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</si>
  <si>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</si>
  <si>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</si>
  <si>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</si>
  <si>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</si>
  <si>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</si>
  <si>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</si>
  <si>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</si>
  <si>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</si>
  <si>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</si>
  <si>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</si>
  <si>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</si>
  <si>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</si>
  <si>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</si>
  <si>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</si>
  <si>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</si>
  <si>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</si>
  <si>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</si>
  <si>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</si>
  <si>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</si>
  <si>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</si>
  <si>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</si>
  <si>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</si>
  <si>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</si>
  <si>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</si>
  <si>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</si>
  <si>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</si>
  <si>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</si>
  <si>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</si>
  <si>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</si>
  <si>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</si>
  <si>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</si>
  <si>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</si>
  <si>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</si>
  <si>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</si>
  <si>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</si>
  <si>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</si>
  <si>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</si>
  <si>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</si>
  <si>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</si>
  <si>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</si>
  <si>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</si>
  <si>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</si>
  <si>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</si>
  <si>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</si>
  <si>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</si>
  <si>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</si>
  <si>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</si>
  <si>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</si>
  <si>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</si>
  <si>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</si>
  <si>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</si>
  <si>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</si>
  <si>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</si>
  <si>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</si>
  <si>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</si>
  <si>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</si>
  <si>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</si>
  <si>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</si>
  <si>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</si>
  <si>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</si>
  <si>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</si>
  <si>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</si>
  <si>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</si>
  <si>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</si>
  <si>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</si>
  <si>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</si>
  <si>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</si>
  <si>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</si>
  <si>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</si>
  <si>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</si>
  <si>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</si>
  <si>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</si>
  <si>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</si>
  <si>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</si>
  <si>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</si>
  <si>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</si>
  <si>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</si>
  <si>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</si>
  <si>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</si>
  <si>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</si>
  <si>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</si>
  <si>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</si>
  <si>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</si>
  <si>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</si>
  <si>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</si>
  <si>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</si>
  <si>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</si>
  <si>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</si>
  <si>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</si>
  <si>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</si>
  <si>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</si>
  <si>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</si>
  <si>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</si>
  <si>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</si>
  <si>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</si>
  <si>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</si>
  <si>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</si>
  <si>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</si>
  <si>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</si>
  <si>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</si>
  <si>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</si>
  <si>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</si>
  <si>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</si>
  <si>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</si>
  <si>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</si>
  <si>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</si>
  <si>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</si>
  <si>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</si>
  <si>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</si>
  <si>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</si>
  <si>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</si>
  <si>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</si>
  <si>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</si>
  <si>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</si>
  <si>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</si>
  <si>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</si>
  <si>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</si>
  <si>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</si>
  <si>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</si>
  <si>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</si>
  <si>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</si>
  <si>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</si>
  <si>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</si>
  <si>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</si>
  <si>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</si>
  <si>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</si>
  <si>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</si>
  <si>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</si>
  <si>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</si>
  <si>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</si>
  <si>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</si>
  <si>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</si>
  <si>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</si>
  <si>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</si>
  <si>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</si>
  <si>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</si>
  <si>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</si>
  <si>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</si>
  <si>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</si>
  <si>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</si>
  <si>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</si>
  <si>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</si>
  <si>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</si>
  <si>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</si>
  <si>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</si>
  <si>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</si>
  <si>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</si>
  <si>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</si>
  <si>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</si>
  <si>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</si>
  <si>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</si>
  <si>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</si>
  <si>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</si>
  <si>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</si>
  <si>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</si>
  <si>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</si>
  <si>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</si>
  <si>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</si>
  <si>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</si>
  <si>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</si>
  <si>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</si>
  <si>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</si>
  <si>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</si>
  <si>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</si>
  <si>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</si>
  <si>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</si>
  <si>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</si>
  <si>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</si>
  <si>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</si>
  <si>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</si>
  <si>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</si>
  <si>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</si>
  <si>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</si>
  <si>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</si>
  <si>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</si>
  <si>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</si>
  <si>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</si>
  <si>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</si>
  <si>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</si>
  <si>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</si>
  <si>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</si>
  <si>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</si>
  <si>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</si>
  <si>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</si>
  <si>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</si>
  <si>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</si>
  <si>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</si>
  <si>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</si>
  <si>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</si>
  <si>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</si>
  <si>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</si>
  <si>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</si>
  <si>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</si>
  <si>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</si>
  <si>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</si>
  <si>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</si>
  <si>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</si>
  <si>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</si>
  <si>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</si>
  <si>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</si>
  <si>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</si>
  <si>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</si>
  <si>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</si>
  <si>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</si>
  <si>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</si>
  <si>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</si>
  <si>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</si>
  <si>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</si>
  <si>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</si>
  <si>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</si>
  <si>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</si>
  <si>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</si>
  <si>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</si>
  <si>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</si>
  <si>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</si>
  <si>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</si>
  <si>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</si>
  <si>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</si>
  <si>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</si>
  <si>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</si>
  <si>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</si>
  <si>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</si>
  <si>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</si>
  <si>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</si>
  <si>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</si>
  <si>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</si>
  <si>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</si>
  <si>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</si>
  <si>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</si>
  <si>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</si>
  <si>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</si>
  <si>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</si>
  <si>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</si>
  <si>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</si>
  <si>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</si>
  <si>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</si>
  <si>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</si>
  <si>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</si>
  <si>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</si>
  <si>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</si>
  <si>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</si>
  <si>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</si>
  <si>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</si>
  <si>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</si>
  <si>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</si>
  <si>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</si>
  <si>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</si>
  <si>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</si>
  <si>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</si>
  <si>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</si>
  <si>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</si>
  <si>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</si>
  <si>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</si>
  <si>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</si>
  <si>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</si>
  <si>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</si>
  <si>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</si>
  <si>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</si>
  <si>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</si>
  <si>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</si>
  <si>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</si>
  <si>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</si>
  <si>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</si>
  <si>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</si>
  <si>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</si>
  <si>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</si>
  <si>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</si>
  <si>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</si>
  <si>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</si>
  <si>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</si>
  <si>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</si>
  <si>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</si>
  <si>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</si>
  <si>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</si>
  <si>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</si>
  <si>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</si>
  <si>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</si>
  <si>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</si>
  <si>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</si>
  <si>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</si>
  <si>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</si>
  <si>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</si>
  <si>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</si>
  <si>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</si>
  <si>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</si>
  <si>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</si>
  <si>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</si>
  <si>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</si>
  <si>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</si>
  <si>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</si>
  <si>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</si>
  <si>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</si>
  <si>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</si>
  <si>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</si>
  <si>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</si>
  <si>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</si>
  <si>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</si>
  <si>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</si>
  <si>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</si>
  <si>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</si>
  <si>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</si>
  <si>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</si>
  <si>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</si>
  <si>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</si>
  <si>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</si>
  <si>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</si>
  <si>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</si>
  <si>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</si>
  <si>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</si>
  <si>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</si>
  <si>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</si>
  <si>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</si>
  <si>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</si>
  <si>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</si>
  <si>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</si>
  <si>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</si>
  <si>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</si>
  <si>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</si>
  <si>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</si>
  <si>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</si>
  <si>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</si>
  <si>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</si>
  <si>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</si>
  <si>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</si>
  <si>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</si>
  <si>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</si>
  <si>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</si>
  <si>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</si>
  <si>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</si>
  <si>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</si>
  <si>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</si>
  <si>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</si>
  <si>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</si>
  <si>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</si>
  <si>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</si>
  <si>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</si>
  <si>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</si>
  <si>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</si>
  <si>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</si>
  <si>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</si>
  <si>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</si>
  <si>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</si>
  <si>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</si>
  <si>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</si>
  <si>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</si>
  <si>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</si>
  <si>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</si>
  <si>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</si>
  <si>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</si>
  <si>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</si>
  <si>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</si>
  <si>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</si>
  <si>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</si>
  <si>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</si>
  <si>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</si>
  <si>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</si>
  <si>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</si>
  <si>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</si>
  <si>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</si>
  <si>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</si>
  <si>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</si>
  <si>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</si>
  <si>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</si>
  <si>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</si>
  <si>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</si>
  <si>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</si>
  <si>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</si>
  <si>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</si>
  <si>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</si>
  <si>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</si>
  <si>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</si>
  <si>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</si>
  <si>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</si>
  <si>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</si>
  <si>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</si>
  <si>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</si>
  <si>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</si>
  <si>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</si>
  <si>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</si>
  <si>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</si>
  <si>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</si>
  <si>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</si>
  <si>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</si>
  <si>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</si>
  <si>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</si>
  <si>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</si>
  <si>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</si>
  <si>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</si>
  <si>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</si>
  <si>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</si>
  <si>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</si>
  <si>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</si>
  <si>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</si>
  <si>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</si>
  <si>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</si>
  <si>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</si>
  <si>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</si>
  <si>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</si>
  <si>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</si>
  <si>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</si>
  <si>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</si>
  <si>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</si>
  <si>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</si>
  <si>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</si>
  <si>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</si>
  <si>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</si>
  <si>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</si>
  <si>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</si>
  <si>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</si>
  <si>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</si>
  <si>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</si>
  <si>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</si>
  <si>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</si>
  <si>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</si>
  <si>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</si>
  <si>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</si>
  <si>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</si>
  <si>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</si>
  <si>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</si>
  <si>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</si>
  <si>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</si>
  <si>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</si>
  <si>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</si>
  <si>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</si>
  <si>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</si>
  <si>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</si>
  <si>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</si>
  <si>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</si>
  <si>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</si>
  <si>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</si>
  <si>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</si>
  <si>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</si>
  <si>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</si>
  <si>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</si>
  <si>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</si>
  <si>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</si>
  <si>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</si>
  <si>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</si>
  <si>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</si>
  <si>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</si>
  <si>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</si>
  <si>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</si>
  <si>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</si>
  <si>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</si>
  <si>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</si>
  <si>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</si>
  <si>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</si>
  <si>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</si>
  <si>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</si>
  <si>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</si>
  <si>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</si>
  <si>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</si>
  <si>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</si>
  <si>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</si>
  <si>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</si>
  <si>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</si>
  <si>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</si>
  <si>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</si>
  <si>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</si>
  <si>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</si>
  <si>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</si>
  <si>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</si>
  <si>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</si>
  <si>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</si>
  <si>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</si>
  <si>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</si>
  <si>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</si>
  <si>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</si>
  <si>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</si>
  <si>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</si>
  <si>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</si>
  <si>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</si>
  <si>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</si>
  <si>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</si>
  <si>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</si>
  <si>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</si>
  <si>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</si>
  <si>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</si>
  <si>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</si>
  <si>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</si>
  <si>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</si>
  <si>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</si>
  <si>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</si>
  <si>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</si>
  <si>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</si>
  <si>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</si>
  <si>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</si>
  <si>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</si>
  <si>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</si>
  <si>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</si>
  <si>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</si>
  <si>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</si>
  <si>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</si>
  <si>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</si>
  <si>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</si>
  <si>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</si>
  <si>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</si>
  <si>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</si>
  <si>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</si>
  <si>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</si>
  <si>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</si>
  <si>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</si>
  <si>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</si>
  <si>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</si>
  <si>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</si>
  <si>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</si>
  <si>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</si>
  <si>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</si>
  <si>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</si>
  <si>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</si>
  <si>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</si>
  <si>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</si>
  <si>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</si>
  <si>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</si>
  <si>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</si>
  <si>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</si>
  <si>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</si>
  <si>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</si>
  <si>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</si>
  <si>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</si>
  <si>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</si>
  <si>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</si>
  <si>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</si>
  <si>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</si>
  <si>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</si>
  <si>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</si>
  <si>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</si>
  <si>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</si>
  <si>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</si>
  <si>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</si>
  <si>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</si>
  <si>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</si>
  <si>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</si>
  <si>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</si>
  <si>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</si>
  <si>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</si>
  <si>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</si>
  <si>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</si>
  <si>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</si>
  <si>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</si>
  <si>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</si>
  <si>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</si>
  <si>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</si>
  <si>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</si>
  <si>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</si>
  <si>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</si>
  <si>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</si>
  <si>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</si>
  <si>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</si>
  <si>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</si>
  <si>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</si>
  <si>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</si>
  <si>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</si>
  <si>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</si>
  <si>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</si>
  <si>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</si>
  <si>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</si>
  <si>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</si>
  <si>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</si>
  <si>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</si>
  <si>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</si>
  <si>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</si>
  <si>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</si>
  <si>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</si>
  <si>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</si>
  <si>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</si>
  <si>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</si>
  <si>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</si>
  <si>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</si>
  <si>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</si>
  <si>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</si>
  <si>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</si>
  <si>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</si>
  <si>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</si>
  <si>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</si>
  <si>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</si>
  <si>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</si>
  <si>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</si>
  <si>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</si>
  <si>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</si>
  <si>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</si>
  <si>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</si>
  <si>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</si>
  <si>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</si>
  <si>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</si>
  <si>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</si>
  <si>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</si>
  <si>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</si>
  <si>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</si>
  <si>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</si>
  <si>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</si>
  <si>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</si>
  <si>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</si>
  <si>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</si>
  <si>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</si>
  <si>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</si>
  <si>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</si>
  <si>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</si>
  <si>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</si>
  <si>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</si>
  <si>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</si>
  <si>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</si>
  <si>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</si>
  <si>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</si>
  <si>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</si>
  <si>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</si>
  <si>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</si>
  <si>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</si>
  <si>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</si>
  <si>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</si>
  <si>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</si>
  <si>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</si>
  <si>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</si>
  <si>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</si>
  <si>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</si>
  <si>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</si>
  <si>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</si>
  <si>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</si>
  <si>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</si>
  <si>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</si>
  <si>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</si>
  <si>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</si>
  <si>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</si>
  <si>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</si>
  <si>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</si>
  <si>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</si>
  <si>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</si>
  <si>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</si>
  <si>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</si>
  <si>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</si>
  <si>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</si>
  <si>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</si>
  <si>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</si>
  <si>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</si>
  <si>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</si>
  <si>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</si>
  <si>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</si>
  <si>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</si>
  <si>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</si>
  <si>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</si>
  <si>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</si>
  <si>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</si>
  <si>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</si>
  <si>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</si>
  <si>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</si>
  <si>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</si>
  <si>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</si>
  <si>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</si>
  <si>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</si>
  <si>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</si>
  <si>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</si>
  <si>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</si>
  <si>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</si>
  <si>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</si>
  <si>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</si>
  <si>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</si>
  <si>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</si>
  <si>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</si>
  <si>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</si>
  <si>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</si>
  <si>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</si>
  <si>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</si>
  <si>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</si>
  <si>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</si>
  <si>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</si>
  <si>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</si>
  <si>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</si>
  <si>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</si>
  <si>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</si>
  <si>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</si>
  <si>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</si>
  <si>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</si>
  <si>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</si>
  <si>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</si>
  <si>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</si>
  <si>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</si>
  <si>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</si>
  <si>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</si>
  <si>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</si>
  <si>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</si>
  <si>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</si>
  <si>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</si>
  <si>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</si>
  <si>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</si>
  <si>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</si>
  <si>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</si>
  <si>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</si>
  <si>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</si>
  <si>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</si>
  <si>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</si>
  <si>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</si>
  <si>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</si>
  <si>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</si>
  <si>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</si>
  <si>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</si>
  <si>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</si>
  <si>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</si>
  <si>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</si>
  <si>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</si>
  <si>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</si>
  <si>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</si>
  <si>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</si>
  <si>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</si>
  <si>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</si>
  <si>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</si>
  <si>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</si>
  <si>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</si>
  <si>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</si>
  <si>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</si>
  <si>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</si>
  <si>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</si>
  <si>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</si>
  <si>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</si>
  <si>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</si>
  <si>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</si>
  <si>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</si>
  <si>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</si>
  <si>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</si>
  <si>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</si>
  <si>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</si>
  <si>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</si>
  <si>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</si>
  <si>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</si>
  <si>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</si>
  <si>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</si>
  <si>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</si>
  <si>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</si>
  <si>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</si>
  <si>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</si>
  <si>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</si>
  <si>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</si>
  <si>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</si>
  <si>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</si>
  <si>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</si>
  <si>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</si>
  <si>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</si>
  <si>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</si>
  <si>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</si>
  <si>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</si>
  <si>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</si>
  <si>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</si>
  <si>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</si>
  <si>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</si>
  <si>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</si>
  <si>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</si>
  <si>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</si>
  <si>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</si>
  <si>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</si>
  <si>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</si>
  <si>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</si>
  <si>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</si>
  <si>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</si>
  <si>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</si>
  <si>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</si>
  <si>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</si>
  <si>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</si>
  <si>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</si>
  <si>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</si>
  <si>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</si>
  <si>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</si>
  <si>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</si>
  <si>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</si>
  <si>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</si>
  <si>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</si>
  <si>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</si>
  <si>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</si>
  <si>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</si>
  <si>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</si>
  <si>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</si>
  <si>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</si>
  <si>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</si>
  <si>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</si>
  <si>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</si>
  <si>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</si>
  <si>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</si>
  <si>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</si>
  <si>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</si>
  <si>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</si>
  <si>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</si>
  <si>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</si>
  <si>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</si>
  <si>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</si>
  <si>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</si>
  <si>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</si>
  <si>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</si>
  <si>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</si>
  <si>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</si>
  <si>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</si>
  <si>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</si>
  <si>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</si>
  <si>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</si>
  <si>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</si>
  <si>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</si>
  <si>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</si>
  <si>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</si>
  <si>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</si>
  <si>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</si>
  <si>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</si>
  <si>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</si>
  <si>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</si>
  <si>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</si>
  <si>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</si>
  <si>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</si>
  <si>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</si>
  <si>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</si>
  <si>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</si>
  <si>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</si>
  <si>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</si>
  <si>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</si>
  <si>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</si>
  <si>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</si>
  <si>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</si>
  <si>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</si>
  <si>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</si>
  <si>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</si>
  <si>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</si>
  <si>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</si>
  <si>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</si>
  <si>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</si>
  <si>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</si>
  <si>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</si>
  <si>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</si>
  <si>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</si>
  <si>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</si>
  <si>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</si>
  <si>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</si>
  <si>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</si>
  <si>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</si>
  <si>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</si>
  <si>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</si>
  <si>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</si>
  <si>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</si>
  <si>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</si>
  <si>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</si>
  <si>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</si>
  <si>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</si>
  <si>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</si>
  <si>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</si>
  <si>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</si>
  <si>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</si>
  <si>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</si>
  <si>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</si>
  <si>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</si>
  <si>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</si>
  <si>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</si>
  <si>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</si>
  <si>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</si>
  <si>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</si>
  <si>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</si>
  <si>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</si>
  <si>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</si>
  <si>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</si>
  <si>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</si>
  <si>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</si>
  <si>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</si>
  <si>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</si>
  <si>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</si>
  <si>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</si>
  <si>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</si>
  <si>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</si>
  <si>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</si>
  <si>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</si>
  <si>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</si>
  <si>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</si>
  <si>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</si>
  <si>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</si>
  <si>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</si>
  <si>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</si>
  <si>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</si>
  <si>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</si>
  <si>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</si>
  <si>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</si>
  <si>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</si>
  <si>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</si>
  <si>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</si>
  <si>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</si>
  <si>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</si>
  <si>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</si>
  <si>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</si>
  <si>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</si>
  <si>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</si>
  <si>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</si>
  <si>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</si>
  <si>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</si>
  <si>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</si>
  <si>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</si>
  <si>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</si>
  <si>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</si>
  <si>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</si>
  <si>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</si>
  <si>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</si>
  <si>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</si>
  <si>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</si>
  <si>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</si>
  <si>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</si>
  <si>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</si>
  <si>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</si>
  <si>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</si>
  <si>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</si>
  <si>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</si>
  <si>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</si>
  <si>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</si>
  <si>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</si>
  <si>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</si>
  <si>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</si>
  <si>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</si>
  <si>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</si>
  <si>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</si>
  <si>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</si>
  <si>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</si>
  <si>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</si>
  <si>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</si>
  <si>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</si>
  <si>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</si>
  <si>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</si>
  <si>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</si>
  <si>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</si>
  <si>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</si>
  <si>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</si>
  <si>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</si>
  <si>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</si>
  <si>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</si>
  <si>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</si>
  <si>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</si>
  <si>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</si>
  <si>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</si>
  <si>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</si>
  <si>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</si>
  <si>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</si>
  <si>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</si>
  <si>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</si>
  <si>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</si>
  <si>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</si>
  <si>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</si>
  <si>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</si>
  <si>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</si>
  <si>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</si>
  <si>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</si>
  <si>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</si>
  <si>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</si>
  <si>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</si>
  <si>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</si>
  <si>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</si>
  <si>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</si>
  <si>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</si>
  <si>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</si>
  <si>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</si>
  <si>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</si>
  <si>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</si>
  <si>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</si>
  <si>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</si>
  <si>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</si>
  <si>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</si>
  <si>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</si>
  <si>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</si>
  <si>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</si>
  <si>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</si>
  <si>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</si>
  <si>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</si>
  <si>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</si>
  <si>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</si>
  <si>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</si>
  <si>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</si>
  <si>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</si>
  <si>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</si>
  <si>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</si>
  <si>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</si>
  <si>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</si>
  <si>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</si>
  <si>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</si>
  <si>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</si>
  <si>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</si>
  <si>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</si>
  <si>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</si>
  <si>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</si>
  <si>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</si>
  <si>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</si>
  <si>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</si>
  <si>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</si>
  <si>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</si>
  <si>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</si>
  <si>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</si>
  <si>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</si>
  <si>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</si>
  <si>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</si>
  <si>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</si>
  <si>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</si>
  <si>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</si>
  <si>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</si>
  <si>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</si>
  <si>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</si>
  <si>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</si>
  <si>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</si>
  <si>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</si>
  <si>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</si>
  <si>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</si>
  <si>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</si>
  <si>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</si>
  <si>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</si>
  <si>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</si>
  <si>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</si>
  <si>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</si>
  <si>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</si>
  <si>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</si>
  <si>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</si>
  <si>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</si>
  <si>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</si>
  <si>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</si>
  <si>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</si>
  <si>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</si>
  <si>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</si>
  <si>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</si>
  <si>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</si>
  <si>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</si>
  <si>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</si>
  <si>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</si>
  <si>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</si>
  <si>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</si>
  <si>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</si>
  <si>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</si>
  <si>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</si>
  <si>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</si>
  <si>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</si>
  <si>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</si>
  <si>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</si>
  <si>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</si>
  <si>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</si>
  <si>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</si>
  <si>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</si>
  <si>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</si>
  <si>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</si>
  <si>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</si>
  <si>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</si>
  <si>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</si>
  <si>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</si>
  <si>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</si>
  <si>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</si>
  <si>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</si>
  <si>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</si>
  <si>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</si>
  <si>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</si>
  <si>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</si>
  <si>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</si>
  <si>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</si>
  <si>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</si>
  <si>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</si>
  <si>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</si>
  <si>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</si>
  <si>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</si>
  <si>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</si>
  <si>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</si>
  <si>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</si>
  <si>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</si>
  <si>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</si>
  <si>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</si>
  <si>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</si>
  <si>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</si>
  <si>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</si>
  <si>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</si>
  <si>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</si>
  <si>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</si>
  <si>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</si>
  <si>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</si>
  <si>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</si>
  <si>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</si>
  <si>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</si>
  <si>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</si>
  <si>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</si>
  <si>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</si>
  <si>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</si>
  <si>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</si>
  <si>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</si>
  <si>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</si>
  <si>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</si>
  <si>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</si>
  <si>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</si>
  <si>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</si>
  <si>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</si>
  <si>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</si>
  <si>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</si>
  <si>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</si>
  <si>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</si>
  <si>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</si>
  <si>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</si>
  <si>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</si>
  <si>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</si>
  <si>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</si>
  <si>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</si>
  <si>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</si>
  <si>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</si>
  <si>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</si>
  <si>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</si>
  <si>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</si>
  <si>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</si>
  <si>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</si>
  <si>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</si>
  <si>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</si>
  <si>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</si>
  <si>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</si>
  <si>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</si>
  <si>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</si>
  <si>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</si>
  <si>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</si>
  <si>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</si>
  <si>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</si>
  <si>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</si>
  <si>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</si>
  <si>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</si>
  <si>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</si>
  <si>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</si>
  <si>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</si>
  <si>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</si>
  <si>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</si>
  <si>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</si>
  <si>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</si>
  <si>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</si>
  <si>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</si>
  <si>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</si>
  <si>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</si>
  <si>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</si>
  <si>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</si>
  <si>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</si>
  <si>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</si>
  <si>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</si>
  <si>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</si>
  <si>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</si>
  <si>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</si>
  <si>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</si>
  <si>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</si>
  <si>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</si>
  <si>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</si>
  <si>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</si>
  <si>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</si>
  <si>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</si>
  <si>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</si>
  <si>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</si>
  <si>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</si>
  <si>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</si>
  <si>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</si>
  <si>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</si>
  <si>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</si>
  <si>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</si>
  <si>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</si>
  <si>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</si>
  <si>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</si>
  <si>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</si>
  <si>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</si>
  <si>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</si>
  <si>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</si>
  <si>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</si>
  <si>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</si>
  <si>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</si>
  <si>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</si>
  <si>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</si>
  <si>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</si>
  <si>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</si>
  <si>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</si>
  <si>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</si>
  <si>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</si>
  <si>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</si>
  <si>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</si>
  <si>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</si>
  <si>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</si>
  <si>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</si>
  <si>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</si>
  <si>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</si>
  <si>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</si>
  <si>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</si>
  <si>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</si>
  <si>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</si>
  <si>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</si>
  <si>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</si>
  <si>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</si>
  <si>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</si>
  <si>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</si>
  <si>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</si>
  <si>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</si>
  <si>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</si>
  <si>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</si>
  <si>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</si>
  <si>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</si>
  <si>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</si>
  <si>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</si>
  <si>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</si>
  <si>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</si>
  <si>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</si>
  <si>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</si>
  <si>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</si>
  <si>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</si>
  <si>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</si>
  <si>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</si>
  <si>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</si>
  <si>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</si>
  <si>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</si>
  <si>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</si>
  <si>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</si>
  <si>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</si>
  <si>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</si>
  <si>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</si>
  <si>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</si>
  <si>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</si>
  <si>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</si>
  <si>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</si>
  <si>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</si>
  <si>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</si>
  <si>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</si>
  <si>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</si>
  <si>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</si>
  <si>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</si>
  <si>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</si>
  <si>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</si>
  <si>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</si>
  <si>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</si>
  <si>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</si>
  <si>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</si>
  <si>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</si>
  <si>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</si>
  <si>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</si>
  <si>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</si>
  <si>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</si>
  <si>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</si>
  <si>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</si>
  <si>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</si>
  <si>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</si>
  <si>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</si>
  <si>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</si>
  <si>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</si>
  <si>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</si>
  <si>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</si>
  <si>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</si>
  <si>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</si>
  <si>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</si>
  <si>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</si>
  <si>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</si>
  <si>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</si>
  <si>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</si>
  <si>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</si>
  <si>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</si>
  <si>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</si>
  <si>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</si>
  <si>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</si>
  <si>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</si>
  <si>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</si>
  <si>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</si>
  <si>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</si>
  <si>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</si>
  <si>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</si>
  <si>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</si>
  <si>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</si>
  <si>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</si>
  <si>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</si>
  <si>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</si>
  <si>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</si>
  <si>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</si>
  <si>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</si>
  <si>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</si>
  <si>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</si>
  <si>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</si>
  <si>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</si>
  <si>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</si>
  <si>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</si>
  <si>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</si>
  <si>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</si>
  <si>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</si>
  <si>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</si>
  <si>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</si>
  <si>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</si>
  <si>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</si>
  <si>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</si>
  <si>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</si>
  <si>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</si>
  <si>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</si>
  <si>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</si>
  <si>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</si>
  <si>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</si>
  <si>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</si>
  <si>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</si>
  <si>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</si>
  <si>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</si>
  <si>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</si>
  <si>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</si>
  <si>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</si>
  <si>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</si>
  <si>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</si>
  <si>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</si>
  <si>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</si>
  <si>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</si>
  <si>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</si>
  <si>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</si>
  <si>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</si>
  <si>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</si>
  <si>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</si>
  <si>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</si>
  <si>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</si>
  <si>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</si>
  <si>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</si>
  <si>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</si>
  <si>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</si>
  <si>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</si>
  <si>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</si>
  <si>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</si>
  <si>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</si>
  <si>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</si>
  <si>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</si>
  <si>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</si>
  <si>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</si>
  <si>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</si>
  <si>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</si>
  <si>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</si>
  <si>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</si>
  <si>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</si>
  <si>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</si>
  <si>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</si>
  <si>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</si>
  <si>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</si>
  <si>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</si>
  <si>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</si>
  <si>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</si>
  <si>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</si>
  <si>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</si>
  <si>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</si>
  <si>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</si>
  <si>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</si>
  <si>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</si>
  <si>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</si>
  <si>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</si>
  <si>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</si>
  <si>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</si>
  <si>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</si>
  <si>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</si>
  <si>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</si>
  <si>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</si>
  <si>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</si>
  <si>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</si>
  <si>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</si>
  <si>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</si>
  <si>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</si>
  <si>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</si>
  <si>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</si>
  <si>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</si>
  <si>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</si>
  <si>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</si>
  <si>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</si>
  <si>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</si>
  <si>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</si>
  <si>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</si>
  <si>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</si>
  <si>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</si>
  <si>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</si>
  <si>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</si>
  <si>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</si>
  <si>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</si>
  <si>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</si>
  <si>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</si>
  <si>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</si>
  <si>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</si>
  <si>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</si>
  <si>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</si>
  <si>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</si>
  <si>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</si>
  <si>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</si>
  <si>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</si>
  <si>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</si>
  <si>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</si>
  <si>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</si>
  <si>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</si>
  <si>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</si>
  <si>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</si>
  <si>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</si>
  <si>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</si>
  <si>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</si>
  <si>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</si>
  <si>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</si>
  <si>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</si>
  <si>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</si>
  <si>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</si>
  <si>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</si>
  <si>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</si>
  <si>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</si>
  <si>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</si>
  <si>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</si>
  <si>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</si>
  <si>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</si>
  <si>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</si>
  <si>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</si>
  <si>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</si>
  <si>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</si>
  <si>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</si>
  <si>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</si>
  <si>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</si>
  <si>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</si>
  <si>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</si>
  <si>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</si>
  <si>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</si>
  <si>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</si>
  <si>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</si>
  <si>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</si>
  <si>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</si>
  <si>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</si>
  <si>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</si>
  <si>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</si>
  <si>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</si>
  <si>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</si>
  <si>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</si>
  <si>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</si>
  <si>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</si>
  <si>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</si>
  <si>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</si>
  <si>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</si>
  <si>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</si>
  <si>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</si>
  <si>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</si>
  <si>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</si>
  <si>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</si>
  <si>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</si>
  <si>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</si>
  <si>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</si>
  <si>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</si>
  <si>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</si>
  <si>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</si>
  <si>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</si>
  <si>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</si>
  <si>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</si>
  <si>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</si>
  <si>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</si>
  <si>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</si>
  <si>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</si>
  <si>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</si>
  <si>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</si>
  <si>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</si>
  <si>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</si>
  <si>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</si>
  <si>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</si>
  <si>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</si>
  <si>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</si>
  <si>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</si>
  <si>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</si>
  <si>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</si>
  <si>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</si>
  <si>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</si>
  <si>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</si>
  <si>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</si>
  <si>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</si>
  <si>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</si>
  <si>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</si>
  <si>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</si>
  <si>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</si>
  <si>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</si>
  <si>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</si>
  <si>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</si>
  <si>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</si>
  <si>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</si>
  <si>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</si>
  <si>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</si>
  <si>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</si>
  <si>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</si>
  <si>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</si>
  <si>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</si>
  <si>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</si>
  <si>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</si>
  <si>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</si>
  <si>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</si>
  <si>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</si>
  <si>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</si>
  <si>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</si>
  <si>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</si>
  <si>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</si>
  <si>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</si>
  <si>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</si>
  <si>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</si>
  <si>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</si>
  <si>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</si>
  <si>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</si>
  <si>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</si>
  <si>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</si>
  <si>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</si>
  <si>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</si>
  <si>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</si>
  <si>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</si>
  <si>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</si>
  <si>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</si>
  <si>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</si>
  <si>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</si>
  <si>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</si>
  <si>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</si>
  <si>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</si>
  <si>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</si>
  <si>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</si>
  <si>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</si>
  <si>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</si>
  <si>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</si>
  <si>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</si>
  <si>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</si>
  <si>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</si>
  <si>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</si>
  <si>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</si>
  <si>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</si>
  <si>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</si>
  <si>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</si>
  <si>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</si>
  <si>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</si>
  <si>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</si>
  <si>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</si>
  <si>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</si>
  <si>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</si>
  <si>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</si>
  <si>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</si>
  <si>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</si>
  <si>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</si>
  <si>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</si>
  <si>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</si>
  <si>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</si>
  <si>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</si>
  <si>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</si>
  <si>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</si>
  <si>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</si>
  <si>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</si>
  <si>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</si>
  <si>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</si>
  <si>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</si>
  <si>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</si>
  <si>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</si>
  <si>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</si>
  <si>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</si>
  <si>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</si>
  <si>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</si>
  <si>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</si>
  <si>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</si>
  <si>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</si>
  <si>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</si>
  <si>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</si>
  <si>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</si>
  <si>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</si>
  <si>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</si>
  <si>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</si>
  <si>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</si>
  <si>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</si>
  <si>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</si>
  <si>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</si>
  <si>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</si>
  <si>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</si>
  <si>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</si>
  <si>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</si>
  <si>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</si>
  <si>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</si>
  <si>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</si>
  <si>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</si>
  <si>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</si>
  <si>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</si>
  <si>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</si>
  <si>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</si>
  <si>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</si>
  <si>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</si>
  <si>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</si>
  <si>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</si>
  <si>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</si>
  <si>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</si>
  <si>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</si>
  <si>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</si>
  <si>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</si>
  <si>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</si>
  <si>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</si>
  <si>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</si>
  <si>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</si>
  <si>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</si>
  <si>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</si>
  <si>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</si>
  <si>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</si>
  <si>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</si>
  <si>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</si>
  <si>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</si>
  <si>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</si>
  <si>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</si>
  <si>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</si>
  <si>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</si>
  <si>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</si>
  <si>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</si>
  <si>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</si>
  <si>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</si>
  <si>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</si>
  <si>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</si>
  <si>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</si>
  <si>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</si>
  <si>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</si>
  <si>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</si>
  <si>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</si>
  <si>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</si>
  <si>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</si>
  <si>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</si>
  <si>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</si>
  <si>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</si>
  <si>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</si>
  <si>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</si>
  <si>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</si>
  <si>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</si>
  <si>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</si>
  <si>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</si>
  <si>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</si>
  <si>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</si>
  <si>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</si>
  <si>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</si>
  <si>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</si>
  <si>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</si>
  <si>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</si>
  <si>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</si>
  <si>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</si>
  <si>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</si>
  <si>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</si>
  <si>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</si>
  <si>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</si>
  <si>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</si>
  <si>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</si>
  <si>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</si>
  <si>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</si>
  <si>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</si>
  <si>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</si>
  <si>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</si>
  <si>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</si>
  <si>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</si>
  <si>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</si>
  <si>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</si>
  <si>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</si>
  <si>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</si>
  <si>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</si>
  <si>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</si>
  <si>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</si>
  <si>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</si>
  <si>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</si>
  <si>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</si>
  <si>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</si>
  <si>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</si>
  <si>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</si>
  <si>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</si>
  <si>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</si>
  <si>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</si>
  <si>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</si>
  <si>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</si>
  <si>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</si>
  <si>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</si>
  <si>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</si>
  <si>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</si>
  <si>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</si>
  <si>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</si>
  <si>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</si>
  <si>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</si>
  <si>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</si>
  <si>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</si>
  <si>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</si>
  <si>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</si>
  <si>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</si>
  <si>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</si>
  <si>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</si>
  <si>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</si>
  <si>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</si>
  <si>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</si>
  <si>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</si>
  <si>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</si>
  <si>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</si>
  <si>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</si>
  <si>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</si>
  <si>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</si>
  <si>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</si>
  <si>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</si>
  <si>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</si>
  <si>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</si>
  <si>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</si>
  <si>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</si>
  <si>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</si>
  <si>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</si>
  <si>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</si>
  <si>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</si>
  <si>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</si>
  <si>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</si>
  <si>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</si>
  <si>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</si>
  <si>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</si>
  <si>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</si>
  <si>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</si>
  <si>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</si>
  <si>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</si>
  <si>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</si>
  <si>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</si>
  <si>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</si>
  <si>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</si>
  <si>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</si>
  <si>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</si>
  <si>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</si>
  <si>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</si>
  <si>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</si>
  <si>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</si>
  <si>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</si>
  <si>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</si>
  <si>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</si>
  <si>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</si>
  <si>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</si>
  <si>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</si>
  <si>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</si>
  <si>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</si>
  <si>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</si>
  <si>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</si>
  <si>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</si>
  <si>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</si>
  <si>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</si>
  <si>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</si>
  <si>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</si>
  <si>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</si>
  <si>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</si>
  <si>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</si>
  <si>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</si>
  <si>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</si>
  <si>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</si>
  <si>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</si>
  <si>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</si>
  <si>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</si>
  <si>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</si>
  <si>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</si>
  <si>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</si>
  <si>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</si>
  <si>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</si>
  <si>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</si>
  <si>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</si>
  <si>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</si>
  <si>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</si>
  <si>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</si>
  <si>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</si>
  <si>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</si>
  <si>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</si>
  <si>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</si>
  <si>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</si>
  <si>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</si>
  <si>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</si>
  <si>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</si>
  <si>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</si>
  <si>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</si>
  <si>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</si>
  <si>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</si>
  <si>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</si>
  <si>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</si>
  <si>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</si>
  <si>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</si>
  <si>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</si>
  <si>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</si>
  <si>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</si>
  <si>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</si>
  <si>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</si>
  <si>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</si>
  <si>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</si>
  <si>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</si>
  <si>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</si>
  <si>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</si>
  <si>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</si>
  <si>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</si>
  <si>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</si>
  <si>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</si>
  <si>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</si>
  <si>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</si>
  <si>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</si>
  <si>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</si>
  <si>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</si>
  <si>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</si>
  <si>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</si>
  <si>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</si>
  <si>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</si>
  <si>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</si>
  <si>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</si>
  <si>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</si>
  <si>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</si>
  <si>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</si>
  <si>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</si>
  <si>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</si>
  <si>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</si>
  <si>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</si>
  <si>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</si>
  <si>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</si>
  <si>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</si>
  <si>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</si>
  <si>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</si>
  <si>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</si>
  <si>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</si>
  <si>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</si>
  <si>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</si>
  <si>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</si>
  <si>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</si>
  <si>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</si>
  <si>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</si>
  <si>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</si>
  <si>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</si>
  <si>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</si>
  <si>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</si>
  <si>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</si>
  <si>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</si>
  <si>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</si>
  <si>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</si>
  <si>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</si>
  <si>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</si>
  <si>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</si>
  <si>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</si>
  <si>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</si>
  <si>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</si>
  <si>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</si>
  <si>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</si>
  <si>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</si>
  <si>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</si>
  <si>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</si>
  <si>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</si>
  <si>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</si>
  <si>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</si>
  <si>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</si>
  <si>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</si>
  <si>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</si>
  <si>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</si>
  <si>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</si>
  <si>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</si>
  <si>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</si>
  <si>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</si>
  <si>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</si>
  <si>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</si>
  <si>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</si>
  <si>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</si>
  <si>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</si>
  <si>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</si>
  <si>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</si>
  <si>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</si>
  <si>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</si>
  <si>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</si>
  <si>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</si>
  <si>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</si>
  <si>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</si>
  <si>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</si>
  <si>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</si>
  <si>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</si>
  <si>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</si>
  <si>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</si>
  <si>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</si>
  <si>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</si>
  <si>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</si>
  <si>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</si>
  <si>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</si>
  <si>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</si>
  <si>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</si>
  <si>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</si>
  <si>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</si>
  <si>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</si>
  <si>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</si>
  <si>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</si>
  <si>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</si>
  <si>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</si>
  <si>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</si>
  <si>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</si>
  <si>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</si>
  <si>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</si>
  <si>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</si>
  <si>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</si>
  <si>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</si>
  <si>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</si>
  <si>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</si>
  <si>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</si>
  <si>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</si>
  <si>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</si>
  <si>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</si>
  <si>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</si>
  <si>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</si>
  <si>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</si>
  <si>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</si>
  <si>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</si>
  <si>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</si>
  <si>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</si>
  <si>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</si>
  <si>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</si>
  <si>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</si>
  <si>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</si>
  <si>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</si>
  <si>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</si>
  <si>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</si>
  <si>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</si>
  <si>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</si>
  <si>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</si>
  <si>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</si>
  <si>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</si>
  <si>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</si>
  <si>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</si>
  <si>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</si>
  <si>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</si>
  <si>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</si>
  <si>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</si>
  <si>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</si>
  <si>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</si>
  <si>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</si>
  <si>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</si>
  <si>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</si>
  <si>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</si>
  <si>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</si>
  <si>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</si>
  <si>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</si>
  <si>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</si>
  <si>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</si>
  <si>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</si>
  <si>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</si>
  <si>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</si>
  <si>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</si>
  <si>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</si>
  <si>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</si>
  <si>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</si>
  <si>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</si>
  <si>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</si>
  <si>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</si>
  <si>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</si>
  <si>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</si>
  <si>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</si>
  <si>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</si>
  <si>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</si>
  <si>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</si>
  <si>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</si>
  <si>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</si>
  <si>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</si>
  <si>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</si>
  <si>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</si>
  <si>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</si>
  <si>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</si>
  <si>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</si>
  <si>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</si>
  <si>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</si>
  <si>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</si>
  <si>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</si>
  <si>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</si>
  <si>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</si>
  <si>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</si>
  <si>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</si>
  <si>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</si>
  <si>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</si>
  <si>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</si>
  <si>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</si>
  <si>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</si>
  <si>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</si>
  <si>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</si>
  <si>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</si>
  <si>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</si>
  <si>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</si>
  <si>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</si>
  <si>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</si>
  <si>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</si>
  <si>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</si>
  <si>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</si>
  <si>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</si>
  <si>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</si>
  <si>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</si>
  <si>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</si>
  <si>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</si>
  <si>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</si>
  <si>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</si>
  <si>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</si>
  <si>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</si>
  <si>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</si>
  <si>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</si>
  <si>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</si>
  <si>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</si>
  <si>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</si>
  <si>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</si>
  <si>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</si>
  <si>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</si>
  <si>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</si>
  <si>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</si>
  <si>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</si>
  <si>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</si>
  <si>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</si>
  <si>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</si>
  <si>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</si>
  <si>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</si>
  <si>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</si>
  <si>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</si>
  <si>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</si>
  <si>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</si>
  <si>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</si>
  <si>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</si>
  <si>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</si>
  <si>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</si>
  <si>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</si>
  <si>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</si>
  <si>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</si>
  <si>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</si>
  <si>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</si>
  <si>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</si>
  <si>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</si>
  <si>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</si>
  <si>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</si>
  <si>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</si>
  <si>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</si>
  <si>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</si>
  <si>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</si>
  <si>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</si>
  <si>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</si>
  <si>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</si>
  <si>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</si>
  <si>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</si>
  <si>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</si>
  <si>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</si>
  <si>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</si>
  <si>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</si>
  <si>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</si>
  <si>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</si>
  <si>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</si>
  <si>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</si>
  <si>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</si>
  <si>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</si>
  <si>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</si>
  <si>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</si>
  <si>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</si>
  <si>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</si>
  <si>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</si>
  <si>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</si>
  <si>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</si>
  <si>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</si>
  <si>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</si>
  <si>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</si>
  <si>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</si>
  <si>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</si>
  <si>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</si>
  <si>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</si>
  <si>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</si>
  <si>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</si>
  <si>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</si>
  <si>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</si>
  <si>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</si>
  <si>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</si>
  <si>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</si>
  <si>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</si>
  <si>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</si>
  <si>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</si>
  <si>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</si>
  <si>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</si>
  <si>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</si>
  <si>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</si>
  <si>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</si>
  <si>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</si>
  <si>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</si>
  <si>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</si>
  <si>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</si>
  <si>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</si>
  <si>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</si>
  <si>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</si>
  <si>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</si>
  <si>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</si>
  <si>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</si>
  <si>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</si>
  <si>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</si>
  <si>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</si>
  <si>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</si>
  <si>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</si>
  <si>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</si>
  <si>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</si>
  <si>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</si>
  <si>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</si>
  <si>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</si>
  <si>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</si>
  <si>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</si>
  <si>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</si>
  <si>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</si>
  <si>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</si>
  <si>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</si>
  <si>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</si>
  <si>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</si>
  <si>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</si>
  <si>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</si>
  <si>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</si>
  <si>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</si>
  <si>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</si>
  <si>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</si>
  <si>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</si>
  <si>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</si>
  <si>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</si>
  <si>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</si>
  <si>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</si>
  <si>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</si>
  <si>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</si>
  <si>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</si>
  <si>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</si>
  <si>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</si>
  <si>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</si>
  <si>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</si>
  <si>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</si>
  <si>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</si>
  <si>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</si>
  <si>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</si>
  <si>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</si>
  <si>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</si>
  <si>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</si>
  <si>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</si>
  <si>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</si>
  <si>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</si>
  <si>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</si>
  <si>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</si>
  <si>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</si>
  <si>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</si>
  <si>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</si>
  <si>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</si>
  <si>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</si>
  <si>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</si>
  <si>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</si>
  <si>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</si>
  <si>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</si>
  <si>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</si>
  <si>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</si>
  <si>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</si>
  <si>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</si>
  <si>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</si>
  <si>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</si>
  <si>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</si>
  <si>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</si>
  <si>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</si>
  <si>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</si>
  <si>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</si>
  <si>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</si>
  <si>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</si>
  <si>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</si>
  <si>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</si>
  <si>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</si>
  <si>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</si>
  <si>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</si>
  <si>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</si>
  <si>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</si>
  <si>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</si>
  <si>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</si>
  <si>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</si>
  <si>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</si>
  <si>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</si>
  <si>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</si>
  <si>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</si>
  <si>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</si>
  <si>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</si>
  <si>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</si>
  <si>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</si>
  <si>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</si>
  <si>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</si>
  <si>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</si>
  <si>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</si>
  <si>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</si>
  <si>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</si>
  <si>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</si>
  <si>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</si>
  <si>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</si>
  <si>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</si>
  <si>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</si>
  <si>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</si>
  <si>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</si>
  <si>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</si>
  <si>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</si>
  <si>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</si>
  <si>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</si>
  <si>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</si>
  <si>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</si>
  <si>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</si>
  <si>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</si>
  <si>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</si>
  <si>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</si>
  <si>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</si>
  <si>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</si>
  <si>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</si>
  <si>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</si>
  <si>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</si>
  <si>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</si>
  <si>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</si>
  <si>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</si>
  <si>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</si>
  <si>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</si>
  <si>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</si>
  <si>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</si>
  <si>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</si>
  <si>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</si>
  <si>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</si>
  <si>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</si>
  <si>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</si>
  <si>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</si>
  <si>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</si>
  <si>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</si>
  <si>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</si>
  <si>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</si>
  <si>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</si>
  <si>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</si>
  <si>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</si>
  <si>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</si>
  <si>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</si>
  <si>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</si>
  <si>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</si>
  <si>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</si>
  <si>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</si>
  <si>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</si>
  <si>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</si>
  <si>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</si>
  <si>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</si>
  <si>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</si>
  <si>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</si>
  <si>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</si>
  <si>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</si>
  <si>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</si>
  <si>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</si>
  <si>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</si>
  <si>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</si>
  <si>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</si>
  <si>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</si>
  <si>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</si>
  <si>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</si>
  <si>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</si>
  <si>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</si>
  <si>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</si>
  <si>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</si>
  <si>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</si>
  <si>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</si>
  <si>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</si>
  <si>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</si>
  <si>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</si>
  <si>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</si>
  <si>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</si>
  <si>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</si>
  <si>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</si>
  <si>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</si>
  <si>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</si>
  <si>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</si>
  <si>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</si>
  <si>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</si>
  <si>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</si>
  <si>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</si>
  <si>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</si>
  <si>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</si>
  <si>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</si>
  <si>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</si>
  <si>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</si>
  <si>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</si>
  <si>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</si>
  <si>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</si>
  <si>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</si>
  <si>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</si>
  <si>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</si>
  <si>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</si>
  <si>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</si>
  <si>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</si>
  <si>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</si>
  <si>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</si>
  <si>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</si>
  <si>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</si>
  <si>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</si>
  <si>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</si>
  <si>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</si>
  <si>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</si>
  <si>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</si>
  <si>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</si>
  <si>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</si>
  <si>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</si>
  <si>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</si>
  <si>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</si>
  <si>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</si>
  <si>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</si>
  <si>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</si>
  <si>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</si>
  <si>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</si>
  <si>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</si>
  <si>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</si>
  <si>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</si>
  <si>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</si>
  <si>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</si>
  <si>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</si>
  <si>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</si>
  <si>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</si>
  <si>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</si>
  <si>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</si>
  <si>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</si>
  <si>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</si>
  <si>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</si>
  <si>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</si>
  <si>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</si>
  <si>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</si>
  <si>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</si>
  <si>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</si>
  <si>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</si>
  <si>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</si>
  <si>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</si>
  <si>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</si>
  <si>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</si>
  <si>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</si>
  <si>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</si>
  <si>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</si>
  <si>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</si>
  <si>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</si>
  <si>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</si>
  <si>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</si>
  <si>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</si>
  <si>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</si>
  <si>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</si>
  <si>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</si>
  <si>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</si>
  <si>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</si>
  <si>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</si>
  <si>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</si>
  <si>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</si>
  <si>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</si>
  <si>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</si>
  <si>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</si>
  <si>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</si>
  <si>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</si>
  <si>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</si>
  <si>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</si>
  <si>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</si>
  <si>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</si>
  <si>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</si>
  <si>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</si>
  <si>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</si>
  <si>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</si>
  <si>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</si>
  <si>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</si>
  <si>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</si>
  <si>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</si>
  <si>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</si>
  <si>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</si>
  <si>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</si>
  <si>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</si>
  <si>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</si>
  <si>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</si>
  <si>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</si>
  <si>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</si>
  <si>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</si>
  <si>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</si>
  <si>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</si>
  <si>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</si>
  <si>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</si>
  <si>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</si>
  <si>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</si>
  <si>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</si>
  <si>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</si>
  <si>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</si>
  <si>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</si>
  <si>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</si>
  <si>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</si>
  <si>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</si>
  <si>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</si>
  <si>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</si>
  <si>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</si>
  <si>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</si>
  <si>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</si>
  <si>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</si>
  <si>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</si>
  <si>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</si>
  <si>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</si>
  <si>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</si>
  <si>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</si>
  <si>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</si>
  <si>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</si>
  <si>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</si>
  <si>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</si>
  <si>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</si>
  <si>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</si>
  <si>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</si>
  <si>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</si>
  <si>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</si>
  <si>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</si>
  <si>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</si>
  <si>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</si>
  <si>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</si>
  <si>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</si>
  <si>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</si>
  <si>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</si>
  <si>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</si>
  <si>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</si>
  <si>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</si>
  <si>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</si>
  <si>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</si>
  <si>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</si>
  <si>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</si>
  <si>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</si>
  <si>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</si>
  <si>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</si>
  <si>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</si>
  <si>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</si>
  <si>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</si>
  <si>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</si>
  <si>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</si>
  <si>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</si>
  <si>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</si>
  <si>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</si>
  <si>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</si>
  <si>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</si>
  <si>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</si>
  <si>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</si>
  <si>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</si>
  <si>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</si>
  <si>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</si>
  <si>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</si>
  <si>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</si>
  <si>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</si>
  <si>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</si>
  <si>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</si>
  <si>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</si>
  <si>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</si>
  <si>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</si>
  <si>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</si>
  <si>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</si>
  <si>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</si>
  <si>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</si>
  <si>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</si>
  <si>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</si>
  <si>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</si>
  <si>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</si>
  <si>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</si>
  <si>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</si>
  <si>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</si>
  <si>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</si>
  <si>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</si>
  <si>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</si>
  <si>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</si>
  <si>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</si>
  <si>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</si>
  <si>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</si>
  <si>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</si>
  <si>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</si>
  <si>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</si>
  <si>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</si>
  <si>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</si>
  <si>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</si>
  <si>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</si>
  <si>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</si>
  <si>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</si>
  <si>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</si>
  <si>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</si>
  <si>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</si>
  <si>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</si>
  <si>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</si>
  <si>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</si>
  <si>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</si>
  <si>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</si>
  <si>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</si>
  <si>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</si>
  <si>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</si>
  <si>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</si>
  <si>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</si>
  <si>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</si>
  <si>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</si>
  <si>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</si>
  <si>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</si>
  <si>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</si>
  <si>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</si>
  <si>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</si>
  <si>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</si>
  <si>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</si>
  <si>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</si>
  <si>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</si>
  <si>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</si>
  <si>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</si>
  <si>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</si>
  <si>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</si>
  <si>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</si>
  <si>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</si>
  <si>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</si>
  <si>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</si>
  <si>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</si>
  <si>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</si>
  <si>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</si>
  <si>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</si>
  <si>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</si>
  <si>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</si>
  <si>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</si>
  <si>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</si>
  <si>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</si>
  <si>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</si>
  <si>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</si>
  <si>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</si>
  <si>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</si>
  <si>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</si>
  <si>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</si>
  <si>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</si>
  <si>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</si>
  <si>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</si>
  <si>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</si>
  <si>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</si>
  <si>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</si>
  <si>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</si>
  <si>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</si>
  <si>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</si>
  <si>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</si>
  <si>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</si>
  <si>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</si>
  <si>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</si>
  <si>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</si>
  <si>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</si>
  <si>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</si>
  <si>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</si>
  <si>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</si>
  <si>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</si>
  <si>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</si>
  <si>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</si>
  <si>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</si>
  <si>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</si>
  <si>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</si>
  <si>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</si>
  <si>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</si>
  <si>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</si>
  <si>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</si>
  <si>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</si>
  <si>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</si>
  <si>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</si>
  <si>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</si>
  <si>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</si>
  <si>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</si>
  <si>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</si>
  <si>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</si>
  <si>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</si>
  <si>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</si>
  <si>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</si>
  <si>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</si>
  <si>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</si>
  <si>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</si>
  <si>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</si>
  <si>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</si>
  <si>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</si>
  <si>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</si>
  <si>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</si>
  <si>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</si>
  <si>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</si>
  <si>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</si>
  <si>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</si>
  <si>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</si>
  <si>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</si>
  <si>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</si>
  <si>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</si>
  <si>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</si>
  <si>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</si>
  <si>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</si>
  <si>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</si>
  <si>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</si>
  <si>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</si>
  <si>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</si>
  <si>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</si>
  <si>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</si>
  <si>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</si>
  <si>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</si>
  <si>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</si>
  <si>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</si>
  <si>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</si>
  <si>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</si>
  <si>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</si>
  <si>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</si>
  <si>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</si>
  <si>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</si>
  <si>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</si>
  <si>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</si>
  <si>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</si>
  <si>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</si>
  <si>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</si>
  <si>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</si>
  <si>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</si>
  <si>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</si>
  <si>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</si>
  <si>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</si>
  <si>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</si>
  <si>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</si>
  <si>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</si>
  <si>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</si>
  <si>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</si>
  <si>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</si>
  <si>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</si>
  <si>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</si>
  <si>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</si>
  <si>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</si>
  <si>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</si>
  <si>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</si>
  <si>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</si>
  <si>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</si>
  <si>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</si>
  <si>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</si>
  <si>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</si>
  <si>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</si>
  <si>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</si>
  <si>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</si>
  <si>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</si>
  <si>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</si>
  <si>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</si>
  <si>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</si>
  <si>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</si>
  <si>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</si>
  <si>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</si>
  <si>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</si>
  <si>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</si>
  <si>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</si>
  <si>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</si>
  <si>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</si>
  <si>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</si>
  <si>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</si>
  <si>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</si>
  <si>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</si>
  <si>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</si>
  <si>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</si>
  <si>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</si>
  <si>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</si>
  <si>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</si>
  <si>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</si>
  <si>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</si>
  <si>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</si>
  <si>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</si>
  <si>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</si>
  <si>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</si>
  <si>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</si>
  <si>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</si>
  <si>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</si>
  <si>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</si>
  <si>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</si>
  <si>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</si>
  <si>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</si>
  <si>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</si>
  <si>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</si>
  <si>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</si>
  <si>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</si>
  <si>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</si>
  <si>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</si>
  <si>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</si>
  <si>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</si>
  <si>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</si>
  <si>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</si>
  <si>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</si>
  <si>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</si>
  <si>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</si>
  <si>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</si>
  <si>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</si>
  <si>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</si>
  <si>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</si>
  <si>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</si>
  <si>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</si>
  <si>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</si>
  <si>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</si>
  <si>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</si>
  <si>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</si>
  <si>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</si>
  <si>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</si>
  <si>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</si>
  <si>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</si>
  <si>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</si>
  <si>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</si>
  <si>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</si>
  <si>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</si>
  <si>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</si>
  <si>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</si>
  <si>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</si>
  <si>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</si>
  <si>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</si>
  <si>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</si>
  <si>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</si>
  <si>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</si>
  <si>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</si>
  <si>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</si>
  <si>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</si>
  <si>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</si>
  <si>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</si>
  <si>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</si>
  <si>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</si>
  <si>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</si>
  <si>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</si>
  <si>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</si>
  <si>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</si>
  <si>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</si>
  <si>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</si>
  <si>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</si>
  <si>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</si>
  <si>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</si>
  <si>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</si>
  <si>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</si>
  <si>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</si>
  <si>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</si>
  <si>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</si>
  <si>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</si>
  <si>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</si>
  <si>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</si>
  <si>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</si>
  <si>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</si>
  <si>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</si>
  <si>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</si>
  <si>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</si>
  <si>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</si>
  <si>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</si>
  <si>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</si>
  <si>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</si>
  <si>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</si>
  <si>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</si>
  <si>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</si>
  <si>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</si>
  <si>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</si>
  <si>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</si>
  <si>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</si>
  <si>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</si>
  <si>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</si>
  <si>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</si>
  <si>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</si>
  <si>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</si>
  <si>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</si>
  <si>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</si>
  <si>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</si>
  <si>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</si>
  <si>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</si>
  <si>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</si>
  <si>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</si>
  <si>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</si>
  <si>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</si>
  <si>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</si>
  <si>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</si>
  <si>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</si>
  <si>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</si>
  <si>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</si>
  <si>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</si>
  <si>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</si>
  <si>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</si>
  <si>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</si>
  <si>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</si>
  <si>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</si>
  <si>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</si>
  <si>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</si>
  <si>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</si>
  <si>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</si>
  <si>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</si>
  <si>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</si>
  <si>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</si>
  <si>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</si>
  <si>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</si>
  <si>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</si>
  <si>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</si>
  <si>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</si>
  <si>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</si>
  <si>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</si>
  <si>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</si>
  <si>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</si>
  <si>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</si>
  <si>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</si>
  <si>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</si>
  <si>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</si>
  <si>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</si>
  <si>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</si>
  <si>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</si>
  <si>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</si>
  <si>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</si>
  <si>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</si>
  <si>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</si>
  <si>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</si>
  <si>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</si>
  <si>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</si>
  <si>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</si>
  <si>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</si>
  <si>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</si>
  <si>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</si>
  <si>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</si>
  <si>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</si>
  <si>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</si>
  <si>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</si>
  <si>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</si>
  <si>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</si>
  <si>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</si>
  <si>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</si>
  <si>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</si>
  <si>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</si>
  <si>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</si>
  <si>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</si>
  <si>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</si>
  <si>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</si>
  <si>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</si>
  <si>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</si>
  <si>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</si>
  <si>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</si>
  <si>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</si>
  <si>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</si>
  <si>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</si>
  <si>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</si>
  <si>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</si>
  <si>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</si>
  <si>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</si>
  <si>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</si>
  <si>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</si>
  <si>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</si>
  <si>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</si>
  <si>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</si>
  <si>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</si>
  <si>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</si>
  <si>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</si>
  <si>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</si>
  <si>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</si>
  <si>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</si>
  <si>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</si>
  <si>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</si>
  <si>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</si>
  <si>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</si>
  <si>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</si>
  <si>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</si>
  <si>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</si>
  <si>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</si>
  <si>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</si>
  <si>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</si>
  <si>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</si>
  <si>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</si>
  <si>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</si>
  <si>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</si>
  <si>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</si>
  <si>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</si>
  <si>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</si>
  <si>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</si>
  <si>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</si>
  <si>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</si>
  <si>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</si>
  <si>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</si>
  <si>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</si>
  <si>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</si>
  <si>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</si>
  <si>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</si>
  <si>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</si>
  <si>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</si>
  <si>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</si>
  <si>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</si>
  <si>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</si>
  <si>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</si>
  <si>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</si>
  <si>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</si>
  <si>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</si>
  <si>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</si>
  <si>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</si>
  <si>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</si>
  <si>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</si>
  <si>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</si>
  <si>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</si>
  <si>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</si>
  <si>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</si>
  <si>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</si>
  <si>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</si>
  <si>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</si>
  <si>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</si>
  <si>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</si>
  <si>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</si>
  <si>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</si>
  <si>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</si>
  <si>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</si>
  <si>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</si>
  <si>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</si>
  <si>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</si>
  <si>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</si>
  <si>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</si>
  <si>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</si>
  <si>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</si>
  <si>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</si>
  <si>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</si>
  <si>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</si>
  <si>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</si>
  <si>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</si>
  <si>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</si>
  <si>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</si>
  <si>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</si>
  <si>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</si>
  <si>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</si>
  <si>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</si>
  <si>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</si>
  <si>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</si>
  <si>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</si>
  <si>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</si>
  <si>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</si>
  <si>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</si>
  <si>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</si>
  <si>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</si>
  <si>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</si>
  <si>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</si>
  <si>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</si>
  <si>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</si>
  <si>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</si>
  <si>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</si>
  <si>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</si>
  <si>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</si>
  <si>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</si>
  <si>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</si>
  <si>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</si>
  <si>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</si>
  <si>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</si>
  <si>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</si>
  <si>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</si>
  <si>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</si>
  <si>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</si>
  <si>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</si>
  <si>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</si>
  <si>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</si>
  <si>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</si>
  <si>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</si>
  <si>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</si>
  <si>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</si>
  <si>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</si>
  <si>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</si>
  <si>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</si>
  <si>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</si>
  <si>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</si>
  <si>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</si>
  <si>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</si>
  <si>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</si>
  <si>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</si>
  <si>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</si>
  <si>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</si>
  <si>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</si>
  <si>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</si>
  <si>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</si>
  <si>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</si>
  <si>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</si>
  <si>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</si>
  <si>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</si>
  <si>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</si>
  <si>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</si>
  <si>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</si>
  <si>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</si>
  <si>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</si>
  <si>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</si>
  <si>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</si>
  <si>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</si>
  <si>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</si>
  <si>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</si>
  <si>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</si>
  <si>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</si>
  <si>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</si>
  <si>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</si>
  <si>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</si>
  <si>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</si>
  <si>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</si>
  <si>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</si>
  <si>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</si>
  <si>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</si>
  <si>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</si>
  <si>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</si>
  <si>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</si>
  <si>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</si>
  <si>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</si>
  <si>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</si>
  <si>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</si>
  <si>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</si>
  <si>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</si>
  <si>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</si>
  <si>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</si>
  <si>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</si>
  <si>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</si>
  <si>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</si>
  <si>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</si>
  <si>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</si>
  <si>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</si>
  <si>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</si>
  <si>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</si>
  <si>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</si>
  <si>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</si>
  <si>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</si>
  <si>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</si>
  <si>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</si>
  <si>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</si>
  <si>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</si>
  <si>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</si>
  <si>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</si>
  <si>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</si>
  <si>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</si>
  <si>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</si>
  <si>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</si>
  <si>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</si>
  <si>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</si>
  <si>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</si>
  <si>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</si>
  <si>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</si>
  <si>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</si>
  <si>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</si>
  <si>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</si>
  <si>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</si>
  <si>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</si>
  <si>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</si>
  <si>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</si>
  <si>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</si>
  <si>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</si>
  <si>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</si>
  <si>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</si>
  <si>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</si>
  <si>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</si>
  <si>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</si>
  <si>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</si>
  <si>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</si>
  <si>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</si>
  <si>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</si>
  <si>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</si>
  <si>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</si>
  <si>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</si>
  <si>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</si>
  <si>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</si>
  <si>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</si>
  <si>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</si>
  <si>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</si>
  <si>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</si>
  <si>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</si>
  <si>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</si>
  <si>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</si>
  <si>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</si>
  <si>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</si>
  <si>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</si>
  <si>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</si>
  <si>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</si>
  <si>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</si>
  <si>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</si>
  <si>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</si>
  <si>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</si>
  <si>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</si>
  <si>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</si>
  <si>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</si>
  <si>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</si>
  <si>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</si>
  <si>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</si>
  <si>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</si>
  <si>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</si>
  <si>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</si>
  <si>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</si>
  <si>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</si>
  <si>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</si>
  <si>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</si>
  <si>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</si>
  <si>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</si>
  <si>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</si>
  <si>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</si>
  <si>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</si>
  <si>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</si>
  <si>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</si>
  <si>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</si>
  <si>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</si>
  <si>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</si>
  <si>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</si>
  <si>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</si>
  <si>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</si>
  <si>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</si>
  <si>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</si>
  <si>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</si>
  <si>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</si>
  <si>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</si>
  <si>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</si>
  <si>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</si>
  <si>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</si>
  <si>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</si>
  <si>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</si>
  <si>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</si>
  <si>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</si>
  <si>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</si>
  <si>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</si>
  <si>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</si>
  <si>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</si>
  <si>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</si>
  <si>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</si>
  <si>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</si>
  <si>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</si>
  <si>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</si>
  <si>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</si>
  <si>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</si>
  <si>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</si>
  <si>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</si>
  <si>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</si>
  <si>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</si>
  <si>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</si>
  <si>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</si>
  <si>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</si>
  <si>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</si>
  <si>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</si>
  <si>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</si>
  <si>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</si>
  <si>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</si>
  <si>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</si>
  <si>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</si>
  <si>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</si>
  <si>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</si>
  <si>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</si>
  <si>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</si>
  <si>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</si>
  <si>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</si>
  <si>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</si>
  <si>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</si>
  <si>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</si>
  <si>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</si>
  <si>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</si>
  <si>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</si>
  <si>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</si>
  <si>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</si>
  <si>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</si>
  <si>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</si>
  <si>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</si>
  <si>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</si>
  <si>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</si>
  <si>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</si>
  <si>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</si>
  <si>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</si>
  <si>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</si>
  <si>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</si>
  <si>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</si>
  <si>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</si>
  <si>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</si>
  <si>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</si>
  <si>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</si>
  <si>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</si>
  <si>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</si>
  <si>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</si>
  <si>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</si>
  <si>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</si>
  <si>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</si>
  <si>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</si>
  <si>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</si>
  <si>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</si>
  <si>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</si>
  <si>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</si>
  <si>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</si>
  <si>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</si>
  <si>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</si>
  <si>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</si>
  <si>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</si>
  <si>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</si>
  <si>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</si>
  <si>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</si>
  <si>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</si>
  <si>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</si>
  <si>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</si>
  <si>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</si>
  <si>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</si>
  <si>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</si>
  <si>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</si>
  <si>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</si>
  <si>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</si>
  <si>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</si>
  <si>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</si>
  <si>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</si>
  <si>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</si>
  <si>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</si>
  <si>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</si>
  <si>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</si>
  <si>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</si>
  <si>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</si>
  <si>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</si>
  <si>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</si>
  <si>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</si>
  <si>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</si>
  <si>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</si>
  <si>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</si>
  <si>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</si>
  <si>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</si>
  <si>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</si>
  <si>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</si>
  <si>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</si>
  <si>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</si>
  <si>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</si>
  <si>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</si>
  <si>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</si>
  <si>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</si>
  <si>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</si>
  <si>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</si>
  <si>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</si>
  <si>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</si>
  <si>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</si>
  <si>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</si>
  <si>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</si>
  <si>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</si>
  <si>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</si>
  <si>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</si>
  <si>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</si>
  <si>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</si>
  <si>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</si>
  <si>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</si>
  <si>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</si>
  <si>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</si>
  <si>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</si>
  <si>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</si>
  <si>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</si>
  <si>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</si>
  <si>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</si>
  <si>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</si>
  <si>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</si>
  <si>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</si>
  <si>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</si>
  <si>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</si>
  <si>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</si>
  <si>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</si>
  <si>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</si>
  <si>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</si>
  <si>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</si>
  <si>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</si>
  <si>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</si>
  <si>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</si>
  <si>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</si>
  <si>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</si>
  <si>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</si>
  <si>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</si>
  <si>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</si>
  <si>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</si>
  <si>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</si>
  <si>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</si>
  <si>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</si>
  <si>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</si>
  <si>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</si>
  <si>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</si>
  <si>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</si>
  <si>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</si>
  <si>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</si>
  <si>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</si>
  <si>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</si>
  <si>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</si>
  <si>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</si>
  <si>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</si>
  <si>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</si>
  <si>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</si>
  <si>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</si>
  <si>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</si>
  <si>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</si>
  <si>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</si>
  <si>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</si>
  <si>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</si>
  <si>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</si>
  <si>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</si>
  <si>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</si>
  <si>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</si>
  <si>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</si>
  <si>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</si>
  <si>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</si>
  <si>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</si>
  <si>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</si>
  <si>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</si>
  <si>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</si>
  <si>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</si>
  <si>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</si>
  <si>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</si>
  <si>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</si>
  <si>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</si>
  <si>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</si>
  <si>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</si>
  <si>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</si>
  <si>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</si>
  <si>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</si>
  <si>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</si>
  <si>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</si>
  <si>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</si>
  <si>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</si>
  <si>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</si>
  <si>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</si>
  <si>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</si>
  <si>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</si>
  <si>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</si>
  <si>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</si>
  <si>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</si>
  <si>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</si>
  <si>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</si>
  <si>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</si>
  <si>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</si>
  <si>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</si>
  <si>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</si>
  <si>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</si>
  <si>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</si>
  <si>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</si>
  <si>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</si>
  <si>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</si>
  <si>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</si>
  <si>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</si>
  <si>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</si>
  <si>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</si>
  <si>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</si>
  <si>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</si>
  <si>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</si>
  <si>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</si>
  <si>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</si>
  <si>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</si>
  <si>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</si>
  <si>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</si>
  <si>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</si>
  <si>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</si>
  <si>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</si>
  <si>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</si>
  <si>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</si>
  <si>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</si>
  <si>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</si>
  <si>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</si>
  <si>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</si>
  <si>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</si>
  <si>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</si>
  <si>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</si>
  <si>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</si>
  <si>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</si>
  <si>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</si>
  <si>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</si>
  <si>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</si>
  <si>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</si>
  <si>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</si>
  <si>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</si>
  <si>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</si>
  <si>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</si>
  <si>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</si>
  <si>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</si>
  <si>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</si>
  <si>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</si>
  <si>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</si>
  <si>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</si>
  <si>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</si>
  <si>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</si>
  <si>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</si>
  <si>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</si>
  <si>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</si>
  <si>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</si>
  <si>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</si>
  <si>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</si>
  <si>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</si>
  <si>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</si>
  <si>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</si>
  <si>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</si>
  <si>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</si>
  <si>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</si>
  <si>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</si>
  <si>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</si>
  <si>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</si>
  <si>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</si>
  <si>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</si>
  <si>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</si>
  <si>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</si>
  <si>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</si>
  <si>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</si>
  <si>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</si>
  <si>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</si>
  <si>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</si>
  <si>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</si>
  <si>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</si>
  <si>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</si>
  <si>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</si>
  <si>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</si>
  <si>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</si>
  <si>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</si>
  <si>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</si>
  <si>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</si>
  <si>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</si>
  <si>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</si>
  <si>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</si>
  <si>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</si>
  <si>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</si>
  <si>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</si>
  <si>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</si>
  <si>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</si>
  <si>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</si>
  <si>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</si>
  <si>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</si>
  <si>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</si>
  <si>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</si>
  <si>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</si>
  <si>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</si>
  <si>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</si>
  <si>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</si>
  <si>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</si>
  <si>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</si>
  <si>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</si>
  <si>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</si>
  <si>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</si>
  <si>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</si>
  <si>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</si>
  <si>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</si>
  <si>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</si>
  <si>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</si>
  <si>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</si>
  <si>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</si>
  <si>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</si>
  <si>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</si>
  <si>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</si>
  <si>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</si>
  <si>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</si>
  <si>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</si>
  <si>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</si>
  <si>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</si>
  <si>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</si>
  <si>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</si>
  <si>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</si>
  <si>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</si>
  <si>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</si>
  <si>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</si>
  <si>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</si>
  <si>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</si>
  <si>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</si>
  <si>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</si>
  <si>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</si>
  <si>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</si>
  <si>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</si>
  <si>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</si>
  <si>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</si>
  <si>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</si>
  <si>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</si>
  <si>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</si>
  <si>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</si>
  <si>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</si>
  <si>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</si>
  <si>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</si>
  <si>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</si>
  <si>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</si>
  <si>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</si>
  <si>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</si>
  <si>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</si>
  <si>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</si>
  <si>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</si>
  <si>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</si>
  <si>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</si>
  <si>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</si>
  <si>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</si>
  <si>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</si>
  <si>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</si>
  <si>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</si>
  <si>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</si>
  <si>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</si>
  <si>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</si>
  <si>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</si>
  <si>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</si>
  <si>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</si>
  <si>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</si>
  <si>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</si>
  <si>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</si>
  <si>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</si>
  <si>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</si>
  <si>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</si>
  <si>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</si>
  <si>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</si>
  <si>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</si>
  <si>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</si>
  <si>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</si>
  <si>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</si>
  <si>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</si>
  <si>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</si>
  <si>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</si>
  <si>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</si>
  <si>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</si>
  <si>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</si>
  <si>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</si>
  <si>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</si>
  <si>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</si>
  <si>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</si>
  <si>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</si>
  <si>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</si>
  <si>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</si>
  <si>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</si>
  <si>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</si>
  <si>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</si>
  <si>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</si>
  <si>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</si>
  <si>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</si>
  <si>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</si>
  <si>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</si>
  <si>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</si>
  <si>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</si>
  <si>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</si>
  <si>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</si>
  <si>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</si>
  <si>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</si>
  <si>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</si>
  <si>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</si>
  <si>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</si>
  <si>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</si>
  <si>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</si>
  <si>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</si>
  <si>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</si>
  <si>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</si>
  <si>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</si>
  <si>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</si>
  <si>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</si>
  <si>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</si>
  <si>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</si>
  <si>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</si>
  <si>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</si>
  <si>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</si>
  <si>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</si>
  <si>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</si>
  <si>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</si>
  <si>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</si>
  <si>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</si>
  <si>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</si>
  <si>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</si>
  <si>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</si>
  <si>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</si>
  <si>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</si>
  <si>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</si>
  <si>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</si>
  <si>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</si>
  <si>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</si>
  <si>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</si>
  <si>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</si>
  <si>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</si>
  <si>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</si>
  <si>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</si>
  <si>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</si>
  <si>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</si>
  <si>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</si>
  <si>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</si>
  <si>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</si>
  <si>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</si>
  <si>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</si>
  <si>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</si>
  <si>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</si>
  <si>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</si>
  <si>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</si>
  <si>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</si>
  <si>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</si>
  <si>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</si>
  <si>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</si>
  <si>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</si>
  <si>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</si>
  <si>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</si>
  <si>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</si>
  <si>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</si>
  <si>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</si>
  <si>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</si>
  <si>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</si>
  <si>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</si>
  <si>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</si>
  <si>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</si>
  <si>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</si>
  <si>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</si>
  <si>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</si>
  <si>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</si>
  <si>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</si>
  <si>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</si>
  <si>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</si>
  <si>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</si>
  <si>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</si>
  <si>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</si>
  <si>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</si>
  <si>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</si>
  <si>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</si>
  <si>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</si>
  <si>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</si>
  <si>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</si>
  <si>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</si>
  <si>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</si>
  <si>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</si>
  <si>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</si>
  <si>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</si>
  <si>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</si>
  <si>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</si>
  <si>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</si>
  <si>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</si>
  <si>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</si>
  <si>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</si>
  <si>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</si>
  <si>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</si>
  <si>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</si>
  <si>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</si>
  <si>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</si>
  <si>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</si>
  <si>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</si>
  <si>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</si>
  <si>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</si>
  <si>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</si>
  <si>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</si>
  <si>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</si>
  <si>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</si>
  <si>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</si>
  <si>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</si>
  <si>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</si>
  <si>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</si>
  <si>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</si>
  <si>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</si>
  <si>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</si>
  <si>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</si>
  <si>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</si>
  <si>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</si>
  <si>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</si>
  <si>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</si>
  <si>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</si>
  <si>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</si>
  <si>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</si>
  <si>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</si>
  <si>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</si>
  <si>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</si>
  <si>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</si>
  <si>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</si>
  <si>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</si>
  <si>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</si>
  <si>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</si>
  <si>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</si>
  <si>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</si>
  <si>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</si>
  <si>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</si>
  <si>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</si>
  <si>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</si>
  <si>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</si>
  <si>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</si>
  <si>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</si>
  <si>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</si>
  <si>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</si>
  <si>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</si>
  <si>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</si>
  <si>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</si>
  <si>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</si>
  <si>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</si>
  <si>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</si>
  <si>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</si>
  <si>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</si>
  <si>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</si>
  <si>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</si>
  <si>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</si>
  <si>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</si>
  <si>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</si>
  <si>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</si>
  <si>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</si>
  <si>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</si>
  <si>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</si>
  <si>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</si>
  <si>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</si>
  <si>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</si>
  <si>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</si>
  <si>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</si>
  <si>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</si>
  <si>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</si>
  <si>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</si>
  <si>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</si>
  <si>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</si>
  <si>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</si>
  <si>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</si>
  <si>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</si>
  <si>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</si>
  <si>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</si>
  <si>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</si>
  <si>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</si>
  <si>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</si>
  <si>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</si>
  <si>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</si>
  <si>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</si>
  <si>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</si>
  <si>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</si>
  <si>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</si>
  <si>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</si>
  <si>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</si>
  <si>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</si>
  <si>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</si>
  <si>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</si>
  <si>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</si>
  <si>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</si>
  <si>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</si>
  <si>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</si>
  <si>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</si>
  <si>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</si>
  <si>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</si>
  <si>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</si>
  <si>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</si>
  <si>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</si>
  <si>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</si>
  <si>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</si>
  <si>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</si>
  <si>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</si>
  <si>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</si>
  <si>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</si>
  <si>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</si>
  <si>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</si>
  <si>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</si>
  <si>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</si>
  <si>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</si>
  <si>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</si>
  <si>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</si>
  <si>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</si>
  <si>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</si>
  <si>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</si>
  <si>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</si>
  <si>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</si>
  <si>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</si>
  <si>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</si>
  <si>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</si>
  <si>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</si>
  <si>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</si>
  <si>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</si>
  <si>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</si>
  <si>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</si>
  <si>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</si>
  <si>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</si>
  <si>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</si>
  <si>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</si>
  <si>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</si>
  <si>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</si>
  <si>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</si>
  <si>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</si>
  <si>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</si>
  <si>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</si>
  <si>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</si>
  <si>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</si>
  <si>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</si>
  <si>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</si>
  <si>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</si>
  <si>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</si>
  <si>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</si>
  <si>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</si>
  <si>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</si>
  <si>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</si>
  <si>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</si>
  <si>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</si>
  <si>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</si>
  <si>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</si>
  <si>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</si>
  <si>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</si>
  <si>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</si>
  <si>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</si>
  <si>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</si>
  <si>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</si>
  <si>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</si>
  <si>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</si>
  <si>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</si>
  <si>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</si>
  <si>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</si>
  <si>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</si>
  <si>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</si>
  <si>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</si>
  <si>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</si>
  <si>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</si>
  <si>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</si>
  <si>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</si>
  <si>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</si>
  <si>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</si>
  <si>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</si>
  <si>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</si>
  <si>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</si>
  <si>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</si>
  <si>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</si>
  <si>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</si>
  <si>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</si>
  <si>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</si>
  <si>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</si>
  <si>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</si>
  <si>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</si>
  <si>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</si>
  <si>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</si>
  <si>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</si>
  <si>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</si>
  <si>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</si>
  <si>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</si>
  <si>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</si>
  <si>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</si>
  <si>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</si>
  <si>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</si>
  <si>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</si>
  <si>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</si>
  <si>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</si>
  <si>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</si>
  <si>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</si>
  <si>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</si>
  <si>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</si>
  <si>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</si>
  <si>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</si>
  <si>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</si>
  <si>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</si>
  <si>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</si>
  <si>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</si>
  <si>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</si>
  <si>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</si>
  <si>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</si>
  <si>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</si>
  <si>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</si>
  <si>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</si>
  <si>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</si>
  <si>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</si>
  <si>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</si>
  <si>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</si>
  <si>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</si>
  <si>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</si>
  <si>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</si>
  <si>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</si>
  <si>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</si>
  <si>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</si>
  <si>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</si>
  <si>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</si>
  <si>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</si>
  <si>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</si>
  <si>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</si>
  <si>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</si>
  <si>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</si>
  <si>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</si>
  <si>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</si>
  <si>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</si>
  <si>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</si>
  <si>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</si>
  <si>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</si>
  <si>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</si>
  <si>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</si>
  <si>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</si>
  <si>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</si>
  <si>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</si>
  <si>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</si>
  <si>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</si>
  <si>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</si>
  <si>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</si>
  <si>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</si>
  <si>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</si>
  <si>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</si>
  <si>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</si>
  <si>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</si>
  <si>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</si>
  <si>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</si>
  <si>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</si>
  <si>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</si>
  <si>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</si>
  <si>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</si>
  <si>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</si>
  <si>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</si>
  <si>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</si>
  <si>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</si>
  <si>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</si>
  <si>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</si>
  <si>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</si>
  <si>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</si>
  <si>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</si>
  <si>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</si>
  <si>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</si>
  <si>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</si>
  <si>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</si>
  <si>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</si>
  <si>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</si>
  <si>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</si>
  <si>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</si>
  <si>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</si>
  <si>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</si>
  <si>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</si>
  <si>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</si>
  <si>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</si>
  <si>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</si>
  <si>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</si>
  <si>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</si>
  <si>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</si>
  <si>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</si>
  <si>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</si>
  <si>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</si>
  <si>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</si>
  <si>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</si>
  <si>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</si>
  <si>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</si>
  <si>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</si>
  <si>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</si>
  <si>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</si>
  <si>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</si>
  <si>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</si>
  <si>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</si>
  <si>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</si>
  <si>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</si>
  <si>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</si>
  <si>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</si>
  <si>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</si>
  <si>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</si>
  <si>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</si>
  <si>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</si>
  <si>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</si>
  <si>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</si>
  <si>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</si>
  <si>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</si>
  <si>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</si>
  <si>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</si>
  <si>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</si>
  <si>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</si>
  <si>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</si>
  <si>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</si>
  <si>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</si>
  <si>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</si>
  <si>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</si>
  <si>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</si>
  <si>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</si>
  <si>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</si>
  <si>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</si>
  <si>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</si>
  <si>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</si>
  <si>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</si>
  <si>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</si>
  <si>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</si>
  <si>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</si>
  <si>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</si>
  <si>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</si>
  <si>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</si>
  <si>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</si>
  <si>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</si>
  <si>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</si>
  <si>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</si>
  <si>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</si>
  <si>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</si>
  <si>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</si>
  <si>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</si>
  <si>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</si>
  <si>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</si>
  <si>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</si>
  <si>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</si>
  <si>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</si>
  <si>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</si>
  <si>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</si>
  <si>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</si>
  <si>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</si>
  <si>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</si>
  <si>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</si>
  <si>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</si>
  <si>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</si>
  <si>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</si>
  <si>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</si>
  <si>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</si>
  <si>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</si>
  <si>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</si>
  <si>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</si>
  <si>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</si>
  <si>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</si>
  <si>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</si>
  <si>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</si>
  <si>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</si>
  <si>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</si>
  <si>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</si>
  <si>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</si>
  <si>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</si>
  <si>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</si>
  <si>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</si>
  <si>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</si>
  <si>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</si>
  <si>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</si>
  <si>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</si>
  <si>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</si>
  <si>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</si>
  <si>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</si>
  <si>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</si>
  <si>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</si>
  <si>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</si>
  <si>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</si>
  <si>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</si>
  <si>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</si>
  <si>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</si>
  <si>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</si>
  <si>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</si>
  <si>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</si>
  <si>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</si>
  <si>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</si>
  <si>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</si>
  <si>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</si>
  <si>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</si>
  <si>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</si>
  <si>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</si>
  <si>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</si>
  <si>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</si>
  <si>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</si>
  <si>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</si>
  <si>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</si>
  <si>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</si>
  <si>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</si>
  <si>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</si>
  <si>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</si>
  <si>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</si>
  <si>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</si>
  <si>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</si>
  <si>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</si>
  <si>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</si>
  <si>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</si>
  <si>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</si>
  <si>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</si>
  <si>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</si>
  <si>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</si>
  <si>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</si>
  <si>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</si>
  <si>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</si>
  <si>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</si>
  <si>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</si>
  <si>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</si>
  <si>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</si>
  <si>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</si>
  <si>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</si>
  <si>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</si>
  <si>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</si>
  <si>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</si>
  <si>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</si>
  <si>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</si>
  <si>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</si>
  <si>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</si>
  <si>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</si>
  <si>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</si>
  <si>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</si>
  <si>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</si>
  <si>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</si>
  <si>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</si>
  <si>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</si>
  <si>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</si>
  <si>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</si>
  <si>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</si>
  <si>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</si>
  <si>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</si>
  <si>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</si>
  <si>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</si>
  <si>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</si>
  <si>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</si>
  <si>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</si>
  <si>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</si>
  <si>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</si>
  <si>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</si>
  <si>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</si>
  <si>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</si>
  <si>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</si>
  <si>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</si>
  <si>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</si>
  <si>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</si>
  <si>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</si>
  <si>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</si>
  <si>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</si>
  <si>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</si>
  <si>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</si>
  <si>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</si>
  <si>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</si>
  <si>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</si>
  <si>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</si>
  <si>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</si>
  <si>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</si>
  <si>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</si>
  <si>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</si>
  <si>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</si>
  <si>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</si>
  <si>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</si>
  <si>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</si>
  <si>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</si>
  <si>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</si>
  <si>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</si>
  <si>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</si>
  <si>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</si>
  <si>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</si>
  <si>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</si>
  <si>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</si>
  <si>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</si>
  <si>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</si>
  <si>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</si>
  <si>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</si>
  <si>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</si>
  <si>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</si>
  <si>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</si>
  <si>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</si>
  <si>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</si>
  <si>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</si>
  <si>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</si>
  <si>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</si>
  <si>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</si>
  <si>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</si>
  <si>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</si>
  <si>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</si>
  <si>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</si>
  <si>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</si>
  <si>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</si>
  <si>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</si>
  <si>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</si>
  <si>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</si>
  <si>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</si>
  <si>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</si>
  <si>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</si>
  <si>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</si>
  <si>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</si>
  <si>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</si>
  <si>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</si>
  <si>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</si>
  <si>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</si>
  <si>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</si>
  <si>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</si>
  <si>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</si>
  <si>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</si>
  <si>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</si>
  <si>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</si>
  <si>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</si>
  <si>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</si>
  <si>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</si>
  <si>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</si>
  <si>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</si>
  <si>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</si>
  <si>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</si>
  <si>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</si>
  <si>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</si>
  <si>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</si>
  <si>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</si>
  <si>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</si>
  <si>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</si>
  <si>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</si>
  <si>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</si>
  <si>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</si>
  <si>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</si>
  <si>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</si>
  <si>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</si>
  <si>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</si>
  <si>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</si>
  <si>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</si>
  <si>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</si>
  <si>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</si>
  <si>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</si>
  <si>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</si>
  <si>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</si>
  <si>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</si>
  <si>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</si>
  <si>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</si>
  <si>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</si>
  <si>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</si>
  <si>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</si>
  <si>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</si>
  <si>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</si>
  <si>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</si>
  <si>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</si>
  <si>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</si>
  <si>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</si>
  <si>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</si>
  <si>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</si>
  <si>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</si>
  <si>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</si>
  <si>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</si>
  <si>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</si>
  <si>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</si>
  <si>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</si>
  <si>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</si>
  <si>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</si>
  <si>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</si>
  <si>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</si>
  <si>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</si>
  <si>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</si>
  <si>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</si>
  <si>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</si>
  <si>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</si>
  <si>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</si>
  <si>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</si>
  <si>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</si>
  <si>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</si>
  <si>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</si>
  <si>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</si>
  <si>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</si>
  <si>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</si>
  <si>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</si>
  <si>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</si>
  <si>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</si>
  <si>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</si>
  <si>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</si>
  <si>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</si>
  <si>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</si>
  <si>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</si>
  <si>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</si>
  <si>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</si>
  <si>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</si>
  <si>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</si>
  <si>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</si>
  <si>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</si>
  <si>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</si>
  <si>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</si>
  <si>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</si>
  <si>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</si>
  <si>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</si>
  <si>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</si>
  <si>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</si>
  <si>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</si>
  <si>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</si>
  <si>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</si>
  <si>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</si>
  <si>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</si>
  <si>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</si>
  <si>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</si>
  <si>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</si>
  <si>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</si>
  <si>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</si>
  <si>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</si>
  <si>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</si>
  <si>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</si>
  <si>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</si>
  <si>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</si>
  <si>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</si>
  <si>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</si>
  <si>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</si>
  <si>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</si>
  <si>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</si>
  <si>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</si>
  <si>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</si>
  <si>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</si>
  <si>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</si>
  <si>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</si>
  <si>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</si>
  <si>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</si>
  <si>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</si>
  <si>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</si>
  <si>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</si>
  <si>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</si>
  <si>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</si>
  <si>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</si>
  <si>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</si>
  <si>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</si>
  <si>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</si>
  <si>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</si>
  <si>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</si>
  <si>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</si>
  <si>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</si>
  <si>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</si>
  <si>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</si>
  <si>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</si>
  <si>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</si>
  <si>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</si>
  <si>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</si>
  <si>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</si>
  <si>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</si>
  <si>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</si>
  <si>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</si>
  <si>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</si>
  <si>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</si>
  <si>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</si>
  <si>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</si>
  <si>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</si>
  <si>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</si>
  <si>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</si>
  <si>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</si>
  <si>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</si>
  <si>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</si>
  <si>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</si>
  <si>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</si>
  <si>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</si>
  <si>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</si>
  <si>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</si>
  <si>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</si>
  <si>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</si>
  <si>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</si>
  <si>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</si>
  <si>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</si>
  <si>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</si>
  <si>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</si>
  <si>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</si>
  <si>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</si>
  <si>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</si>
  <si>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</si>
  <si>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</si>
  <si>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</si>
  <si>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</si>
  <si>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</si>
  <si>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</si>
  <si>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</si>
  <si>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</si>
  <si>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</si>
  <si>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</si>
  <si>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</si>
  <si>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</si>
  <si>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</si>
  <si>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</si>
  <si>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</si>
  <si>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</si>
  <si>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</si>
  <si>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</si>
  <si>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</si>
  <si>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</si>
  <si>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</si>
  <si>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</si>
  <si>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</si>
  <si>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</si>
  <si>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</si>
  <si>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</si>
  <si>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</si>
  <si>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</si>
  <si>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</si>
  <si>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</si>
  <si>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</si>
  <si>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</si>
  <si>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</si>
  <si>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</si>
  <si>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</si>
  <si>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</si>
  <si>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</si>
  <si>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</si>
  <si>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</si>
  <si>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</si>
  <si>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</si>
  <si>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</si>
  <si>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</si>
  <si>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</si>
  <si>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</si>
  <si>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</si>
  <si>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</si>
  <si>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</si>
  <si>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</si>
  <si>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</si>
  <si>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</si>
  <si>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</si>
  <si>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</si>
  <si>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</si>
  <si>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</si>
  <si>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</si>
  <si>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</si>
  <si>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</si>
  <si>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</si>
  <si>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</si>
  <si>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</si>
  <si>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</si>
  <si>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</si>
  <si>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</si>
  <si>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</si>
  <si>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</si>
  <si>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</si>
  <si>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</si>
  <si>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</si>
  <si>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</si>
  <si>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</si>
  <si>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</si>
  <si>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</si>
  <si>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</si>
  <si>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</si>
  <si>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</si>
  <si>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</si>
  <si>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</si>
  <si>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</si>
  <si>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</si>
  <si>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</si>
  <si>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</si>
  <si>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</si>
  <si>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</si>
  <si>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</si>
  <si>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</si>
  <si>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</si>
  <si>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</si>
  <si>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</si>
  <si>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</si>
  <si>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</si>
  <si>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</si>
  <si>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</si>
  <si>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</si>
  <si>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</si>
  <si>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</si>
  <si>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</si>
  <si>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</si>
  <si>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</si>
  <si>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</si>
  <si>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</si>
  <si>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</si>
  <si>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</si>
  <si>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</si>
  <si>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</si>
  <si>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</si>
  <si>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</si>
  <si>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</si>
  <si>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</si>
  <si>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</si>
  <si>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</si>
  <si>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</si>
  <si>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</si>
  <si>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</si>
  <si>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</si>
  <si>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</si>
  <si>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</si>
  <si>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</si>
  <si>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</si>
  <si>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</si>
  <si>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</si>
  <si>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</si>
  <si>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</si>
  <si>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</si>
  <si>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</si>
  <si>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</si>
  <si>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</si>
  <si>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</si>
  <si>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</si>
  <si>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</si>
  <si>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</si>
  <si>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</si>
  <si>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</si>
  <si>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</si>
  <si>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</si>
  <si>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</si>
  <si>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</si>
  <si>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</si>
  <si>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</si>
  <si>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</si>
  <si>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</si>
  <si>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</si>
  <si>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</si>
  <si>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</si>
  <si>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</si>
  <si>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</si>
  <si>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</si>
  <si>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</si>
  <si>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</si>
  <si>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</si>
  <si>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</si>
  <si>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</si>
  <si>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</si>
  <si>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</si>
  <si>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</si>
  <si>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</si>
  <si>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</si>
  <si>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</si>
  <si>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</si>
  <si>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</si>
  <si>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</si>
  <si>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</si>
  <si>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</si>
  <si>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</si>
  <si>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</si>
  <si>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</si>
  <si>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</si>
  <si>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</si>
  <si>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</si>
  <si>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</si>
  <si>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</si>
  <si>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</si>
  <si>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</si>
  <si>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</si>
  <si>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</si>
  <si>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</si>
  <si>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</si>
  <si>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</si>
  <si>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</si>
  <si>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</si>
  <si>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</si>
  <si>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</si>
  <si>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</si>
  <si>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</si>
  <si>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</si>
  <si>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</si>
  <si>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</si>
  <si>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</si>
  <si>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</si>
  <si>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</si>
  <si>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</si>
  <si>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</si>
  <si>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</si>
  <si>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</si>
  <si>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</si>
  <si>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</si>
  <si>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</si>
  <si>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</si>
  <si>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</si>
  <si>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</si>
  <si>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</si>
  <si>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</si>
  <si>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</si>
  <si>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</si>
  <si>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</si>
  <si>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</si>
  <si>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</si>
  <si>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</si>
  <si>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</si>
  <si>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</si>
  <si>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</si>
  <si>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</si>
  <si>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</si>
  <si>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</si>
  <si>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</si>
  <si>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</si>
  <si>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</si>
  <si>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</si>
  <si>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</si>
  <si>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</si>
  <si>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</si>
  <si>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</si>
  <si>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</si>
  <si>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</si>
  <si>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</si>
  <si>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</si>
  <si>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</si>
  <si>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</si>
  <si>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</si>
  <si>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</si>
  <si>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</si>
  <si>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</si>
  <si>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</si>
  <si>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</si>
  <si>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</si>
  <si>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</si>
  <si>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</si>
  <si>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</si>
  <si>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</si>
  <si>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</si>
  <si>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</si>
  <si>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</si>
  <si>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</si>
  <si>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</si>
  <si>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</si>
  <si>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</si>
  <si>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</si>
  <si>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</si>
  <si>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</si>
  <si>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</si>
  <si>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</si>
  <si>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</si>
  <si>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</si>
  <si>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</si>
  <si>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</si>
  <si>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</si>
  <si>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</si>
  <si>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</si>
  <si>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</si>
  <si>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</si>
  <si>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</si>
  <si>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</si>
  <si>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</si>
  <si>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</si>
  <si>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</si>
  <si>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</si>
  <si>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</si>
  <si>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</si>
  <si>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</si>
  <si>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</si>
  <si>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</si>
  <si>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</si>
  <si>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</si>
  <si>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</si>
  <si>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</si>
  <si>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</si>
  <si>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</si>
  <si>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</si>
  <si>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</si>
  <si>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</si>
  <si>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</si>
  <si>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</si>
  <si>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</si>
  <si>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</si>
  <si>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</si>
  <si>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</si>
  <si>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</si>
  <si>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</si>
  <si>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</si>
  <si>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</si>
  <si>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</si>
  <si>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</si>
  <si>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</si>
  <si>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</si>
  <si>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</si>
  <si>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</si>
  <si>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</si>
  <si>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</si>
  <si>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</si>
  <si>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</si>
  <si>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</si>
  <si>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</si>
  <si>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</si>
  <si>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</si>
  <si>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</si>
  <si>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</si>
  <si>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</si>
  <si>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</si>
  <si>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</si>
  <si>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</si>
  <si>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</si>
  <si>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</si>
  <si>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</si>
  <si>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</si>
  <si>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</si>
  <si>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</si>
  <si>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</si>
  <si>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</si>
  <si>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</si>
  <si>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</si>
  <si>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</si>
  <si>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</si>
  <si>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</si>
  <si>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</si>
  <si>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</si>
  <si>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</si>
  <si>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</si>
  <si>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</si>
  <si>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</si>
  <si>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</si>
  <si>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</si>
  <si>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</si>
  <si>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</si>
  <si>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</si>
  <si>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</si>
  <si>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</si>
  <si>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</si>
  <si>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</si>
  <si>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</si>
  <si>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</si>
  <si>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</si>
  <si>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</si>
  <si>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</si>
  <si>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</si>
  <si>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</si>
  <si>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</si>
  <si>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</si>
  <si>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</si>
  <si>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</si>
  <si>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</si>
  <si>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</si>
  <si>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</si>
  <si>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</si>
  <si>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</si>
  <si>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</si>
  <si>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</si>
  <si>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</si>
  <si>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</si>
  <si>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</si>
  <si>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</si>
  <si>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</si>
  <si>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</si>
  <si>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</si>
  <si>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</si>
  <si>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</si>
  <si>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</si>
  <si>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</si>
  <si>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</si>
  <si>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</si>
  <si>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</si>
  <si>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</si>
  <si>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</si>
  <si>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</si>
  <si>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</si>
  <si>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</si>
  <si>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</si>
  <si>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</si>
  <si>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</si>
  <si>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</si>
  <si>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</si>
  <si>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</si>
  <si>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</si>
  <si>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</si>
  <si>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</si>
  <si>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</si>
  <si>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</si>
  <si>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</si>
  <si>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</si>
  <si>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</si>
  <si>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</si>
  <si>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</si>
  <si>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</si>
  <si>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</si>
  <si>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</si>
  <si>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</si>
  <si>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</si>
  <si>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</si>
  <si>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</si>
  <si>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</si>
  <si>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</si>
  <si>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</si>
  <si>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</si>
  <si>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</si>
  <si>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</si>
  <si>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</si>
  <si>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</si>
  <si>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</si>
  <si>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</si>
  <si>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</si>
  <si>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</si>
  <si>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</si>
  <si>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</si>
  <si>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</si>
  <si>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</si>
  <si>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</si>
  <si>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</si>
  <si>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</si>
  <si>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</si>
  <si>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</si>
  <si>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</si>
  <si>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</si>
  <si>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</si>
  <si>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</si>
  <si>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</si>
  <si>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</si>
  <si>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</si>
  <si>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</si>
  <si>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</si>
  <si>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</si>
  <si>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</si>
  <si>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</si>
  <si>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</si>
  <si>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</si>
  <si>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</si>
  <si>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</si>
  <si>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</si>
  <si>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</si>
  <si>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</si>
  <si>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</si>
  <si>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</si>
  <si>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</si>
  <si>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</si>
  <si>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</si>
  <si>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</si>
  <si>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</si>
  <si>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</si>
  <si>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</si>
  <si>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</si>
  <si>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</si>
  <si>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</si>
  <si>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</si>
  <si>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</si>
  <si>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</si>
  <si>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</si>
  <si>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</si>
  <si>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</si>
  <si>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</si>
  <si>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</si>
  <si>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</si>
  <si>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</si>
  <si>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</si>
  <si>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</si>
  <si>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</si>
  <si>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</si>
  <si>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</si>
  <si>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</si>
  <si>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</si>
  <si>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</si>
  <si>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</si>
  <si>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</si>
  <si>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</si>
  <si>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</si>
  <si>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</si>
  <si>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</si>
  <si>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</si>
  <si>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</si>
  <si>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</si>
  <si>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</si>
  <si>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</si>
  <si>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</si>
  <si>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</si>
  <si>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</si>
  <si>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</si>
  <si>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</si>
  <si>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</si>
  <si>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</si>
  <si>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</si>
  <si>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</si>
  <si>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</si>
  <si>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</si>
  <si>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</si>
  <si>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</si>
  <si>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</si>
  <si>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</si>
  <si>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</si>
  <si>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</si>
  <si>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</si>
  <si>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</si>
  <si>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</si>
  <si>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</si>
  <si>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</si>
  <si>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</si>
  <si>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</si>
  <si>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</si>
  <si>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</si>
  <si>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</si>
  <si>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</si>
  <si>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</si>
  <si>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</si>
  <si>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</si>
  <si>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</si>
  <si>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</si>
  <si>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</si>
  <si>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</si>
  <si>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</si>
  <si>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</si>
  <si>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</si>
  <si>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</si>
  <si>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</si>
  <si>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</si>
  <si>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</si>
  <si>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</si>
  <si>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</si>
  <si>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</si>
  <si>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</si>
  <si>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</si>
  <si>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</si>
  <si>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</si>
  <si>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</si>
  <si>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</si>
  <si>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</si>
  <si>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</si>
  <si>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</si>
  <si>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</si>
  <si>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</si>
  <si>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</si>
  <si>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</si>
  <si>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</si>
  <si>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</si>
  <si>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</si>
  <si>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</si>
  <si>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</si>
  <si>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</si>
  <si>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</si>
  <si>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</si>
  <si>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</si>
  <si>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</si>
  <si>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</si>
  <si>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</si>
  <si>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</si>
  <si>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</si>
  <si>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</si>
  <si>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</si>
  <si>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</si>
  <si>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</si>
  <si>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</si>
  <si>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</si>
  <si>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</si>
  <si>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</si>
  <si>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</si>
  <si>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</si>
  <si>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</si>
  <si>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</si>
  <si>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</si>
  <si>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</si>
  <si>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</si>
  <si>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</si>
  <si>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</si>
  <si>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</si>
  <si>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</si>
  <si>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</si>
  <si>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</si>
  <si>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</si>
  <si>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</si>
  <si>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</si>
  <si>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</si>
  <si>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</si>
  <si>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</si>
  <si>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</si>
  <si>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</si>
  <si>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</si>
  <si>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</si>
  <si>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</si>
  <si>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</si>
  <si>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</si>
  <si>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</si>
  <si>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</si>
  <si>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</si>
  <si>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</si>
  <si>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</si>
  <si>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</si>
  <si>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</si>
  <si>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</si>
  <si>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</si>
  <si>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</si>
  <si>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</si>
  <si>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</si>
  <si>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</si>
  <si>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</si>
  <si>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</si>
  <si>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</si>
  <si>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</si>
  <si>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</si>
  <si>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</si>
  <si>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</si>
  <si>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</si>
  <si>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</si>
  <si>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</si>
  <si>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</si>
  <si>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</si>
  <si>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</si>
  <si>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</si>
  <si>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</si>
  <si>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</si>
  <si>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</si>
  <si>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</si>
  <si>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</si>
  <si>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</si>
  <si>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</si>
  <si>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</si>
  <si>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</si>
  <si>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</si>
  <si>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</si>
  <si>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</si>
  <si>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</si>
  <si>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</si>
  <si>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</si>
  <si>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</si>
  <si>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</si>
  <si>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</si>
  <si>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</si>
  <si>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</si>
  <si>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</si>
  <si>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</si>
  <si>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</si>
  <si>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</si>
  <si>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</si>
  <si>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</si>
  <si>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</si>
  <si>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</si>
  <si>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</si>
  <si>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</si>
  <si>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</si>
  <si>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</si>
  <si>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</si>
  <si>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</si>
  <si>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</si>
  <si>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</si>
  <si>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</si>
  <si>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</si>
  <si>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</si>
  <si>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</si>
  <si>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</si>
  <si>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</si>
  <si>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</si>
  <si>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</si>
  <si>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</si>
  <si>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</si>
  <si>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</si>
  <si>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</si>
  <si>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</si>
  <si>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</si>
  <si>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</si>
  <si>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</si>
  <si>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</si>
  <si>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</si>
  <si>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</si>
  <si>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</si>
  <si>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</si>
  <si>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</si>
  <si>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</si>
  <si>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</si>
  <si>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</si>
  <si>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</si>
  <si>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</si>
  <si>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</si>
  <si>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</si>
  <si>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</si>
  <si>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</si>
  <si>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</si>
  <si>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</si>
  <si>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</si>
  <si>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</si>
  <si>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</si>
  <si>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</si>
  <si>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</si>
  <si>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</si>
  <si>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</si>
  <si>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</si>
  <si>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</si>
  <si>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</si>
  <si>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</si>
  <si>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</si>
  <si>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</si>
  <si>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</si>
  <si>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</si>
  <si>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</si>
  <si>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</si>
  <si>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</si>
  <si>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</si>
  <si>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</si>
  <si>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</si>
  <si>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</si>
  <si>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</si>
  <si>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</si>
  <si>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</si>
  <si>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</si>
  <si>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</si>
  <si>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</si>
  <si>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</si>
  <si>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</si>
  <si>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</si>
  <si>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</si>
  <si>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</si>
  <si>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</si>
  <si>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</si>
  <si>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</si>
  <si>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</si>
  <si>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</si>
  <si>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</si>
  <si>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</si>
  <si>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</si>
  <si>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</si>
  <si>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</si>
  <si>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</si>
  <si>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</si>
  <si>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</si>
  <si>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</si>
  <si>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</si>
  <si>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</si>
  <si>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</si>
  <si>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</si>
  <si>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</si>
  <si>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</si>
  <si>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</si>
  <si>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</si>
  <si>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</si>
  <si>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</si>
  <si>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</si>
  <si>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</si>
  <si>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</si>
  <si>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</si>
  <si>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</si>
  <si>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</si>
  <si>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</si>
  <si>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</si>
  <si>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</si>
  <si>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</si>
  <si>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</si>
  <si>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</si>
  <si>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</si>
  <si>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</si>
  <si>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</si>
  <si>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</si>
  <si>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</si>
  <si>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</si>
  <si>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</si>
  <si>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</si>
  <si>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</si>
  <si>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</si>
  <si>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</si>
  <si>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</si>
  <si>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</si>
  <si>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</si>
  <si>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</si>
  <si>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</si>
  <si>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</si>
  <si>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</si>
  <si>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</si>
  <si>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</si>
  <si>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</si>
  <si>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</si>
  <si>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</si>
  <si>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</si>
  <si>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</si>
  <si>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</si>
  <si>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</si>
  <si>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</si>
  <si>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</si>
  <si>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</si>
  <si>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</si>
  <si>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</si>
  <si>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</si>
  <si>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</si>
  <si>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</si>
  <si>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</si>
  <si>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</si>
  <si>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</si>
  <si>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</si>
  <si>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</si>
  <si>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</si>
  <si>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</si>
  <si>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</si>
  <si>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</si>
  <si>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</si>
  <si>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</si>
  <si>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</si>
  <si>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</si>
  <si>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</si>
  <si>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</si>
  <si>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</si>
  <si>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</si>
  <si>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</si>
  <si>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</si>
  <si>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</si>
  <si>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</si>
  <si>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</si>
  <si>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</si>
  <si>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</si>
  <si>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</si>
  <si>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</si>
  <si>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</si>
  <si>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</si>
  <si>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</si>
  <si>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</si>
  <si>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</si>
  <si>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</si>
  <si>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</si>
  <si>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</si>
  <si>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</si>
  <si>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</si>
  <si>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</si>
  <si>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</si>
  <si>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</si>
  <si>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</si>
  <si>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</si>
  <si>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</si>
  <si>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</si>
  <si>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</si>
  <si>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</si>
  <si>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</si>
  <si>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</si>
  <si>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</si>
  <si>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</si>
  <si>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</si>
  <si>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</si>
  <si>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</si>
  <si>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</si>
  <si>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</si>
  <si>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</si>
  <si>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</si>
  <si>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</si>
  <si>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</si>
  <si>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</si>
  <si>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</si>
  <si>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</si>
  <si>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</si>
  <si>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</si>
  <si>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</si>
  <si>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</si>
  <si>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</si>
  <si>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</si>
  <si>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</si>
  <si>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</si>
  <si>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</si>
  <si>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</si>
  <si>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</si>
  <si>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</si>
  <si>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</si>
  <si>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</si>
  <si>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</si>
  <si>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</si>
  <si>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</si>
  <si>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</si>
  <si>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</si>
  <si>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</si>
  <si>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</si>
  <si>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</si>
  <si>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</si>
  <si>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</si>
  <si>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</si>
  <si>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</si>
  <si>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</si>
  <si>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</si>
  <si>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</si>
  <si>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</si>
  <si>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</si>
  <si>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</si>
  <si>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</si>
  <si>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</si>
  <si>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</si>
  <si>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</si>
  <si>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</si>
  <si>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</si>
  <si>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</si>
  <si>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</si>
  <si>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</si>
  <si>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</si>
  <si>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</si>
  <si>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</si>
  <si>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</si>
  <si>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</si>
  <si>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</si>
  <si>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</si>
  <si>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</si>
  <si>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</si>
  <si>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</si>
  <si>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</si>
  <si>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</si>
  <si>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</si>
  <si>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</si>
  <si>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</si>
  <si>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</si>
  <si>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</si>
  <si>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</si>
  <si>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</si>
  <si>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</si>
  <si>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</si>
  <si>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</si>
  <si>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</si>
  <si>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</si>
  <si>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</si>
  <si>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</si>
  <si>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</si>
  <si>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</si>
  <si>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</si>
  <si>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</si>
  <si>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</si>
  <si>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</si>
  <si>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</si>
  <si>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</si>
  <si>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</si>
  <si>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</si>
  <si>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</si>
  <si>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</si>
  <si>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</si>
  <si>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</si>
  <si>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</si>
  <si>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</si>
  <si>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</si>
  <si>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</si>
  <si>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</si>
  <si>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</si>
  <si>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</si>
  <si>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</si>
  <si>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</si>
  <si>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</si>
  <si>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</si>
  <si>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</si>
  <si>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</si>
  <si>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</si>
  <si>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</si>
  <si>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</si>
  <si>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</si>
  <si>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</si>
  <si>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</si>
  <si>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</si>
  <si>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</si>
  <si>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</si>
  <si>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</si>
  <si>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</si>
  <si>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</si>
  <si>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</si>
  <si>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</si>
  <si>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</si>
  <si>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</si>
  <si>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</si>
  <si>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</si>
  <si>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</si>
  <si>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</si>
  <si>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</si>
  <si>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</si>
  <si>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</si>
  <si>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</si>
  <si>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</si>
  <si>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</si>
  <si>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</si>
  <si>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</si>
  <si>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</si>
  <si>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</si>
  <si>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</si>
  <si>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</si>
  <si>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</si>
  <si>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</si>
  <si>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</si>
  <si>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</si>
  <si>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</si>
  <si>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</si>
  <si>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</si>
  <si>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</si>
  <si>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</si>
  <si>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</si>
  <si>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</si>
  <si>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</si>
  <si>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</si>
  <si>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</si>
  <si>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</si>
  <si>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</si>
  <si>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</si>
  <si>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</si>
  <si>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</si>
  <si>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</si>
  <si>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</si>
  <si>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</si>
  <si>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</si>
  <si>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</si>
  <si>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</si>
  <si>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</si>
  <si>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</si>
  <si>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</si>
  <si>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</si>
  <si>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</si>
  <si>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</si>
  <si>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</si>
  <si>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</si>
  <si>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</si>
  <si>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</si>
  <si>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</si>
  <si>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</si>
  <si>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</si>
  <si>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</si>
  <si>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</si>
  <si>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</si>
  <si>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</si>
  <si>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</si>
  <si>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</si>
  <si>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</si>
  <si>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</si>
  <si>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</si>
  <si>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</si>
  <si>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</si>
  <si>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</si>
  <si>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</si>
  <si>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</si>
  <si>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</si>
  <si>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</si>
  <si>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</si>
  <si>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</si>
  <si>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</si>
  <si>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</si>
  <si>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</si>
  <si>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</si>
  <si>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</si>
  <si>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</si>
  <si>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</si>
  <si>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</si>
  <si>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</si>
  <si>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</si>
  <si>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</si>
  <si>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</si>
  <si>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</si>
  <si>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</si>
  <si>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</si>
  <si>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</si>
  <si>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</si>
  <si>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</si>
  <si>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</si>
  <si>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</si>
  <si>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</si>
  <si>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</si>
  <si>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</si>
  <si>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</si>
  <si>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</si>
  <si>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</si>
  <si>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</si>
  <si>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</si>
  <si>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</si>
  <si>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</si>
  <si>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</si>
  <si>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</si>
  <si>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</si>
  <si>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</si>
  <si>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</si>
  <si>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</si>
  <si>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</si>
  <si>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</si>
  <si>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</si>
  <si>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</si>
  <si>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</si>
  <si>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</si>
  <si>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</si>
  <si>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</si>
  <si>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</si>
  <si>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</si>
  <si>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</si>
  <si>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</si>
  <si>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</si>
  <si>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</si>
  <si>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</si>
  <si>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</si>
  <si>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</si>
  <si>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</si>
  <si>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</si>
  <si>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</si>
  <si>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</si>
  <si>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</si>
  <si>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</si>
  <si>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</si>
  <si>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</si>
  <si>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</si>
  <si>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</si>
  <si>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</si>
  <si>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</si>
  <si>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</si>
  <si>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</si>
  <si>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</si>
  <si>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</si>
  <si>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</si>
  <si>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</si>
  <si>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</si>
  <si>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</si>
  <si>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</si>
  <si>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</si>
  <si>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</si>
  <si>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</si>
  <si>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</si>
  <si>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</si>
  <si>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</si>
  <si>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</si>
  <si>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</si>
  <si>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</si>
  <si>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</si>
  <si>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</si>
  <si>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</si>
  <si>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</si>
  <si>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</si>
  <si>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</si>
  <si>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</si>
  <si>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</si>
  <si>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</si>
  <si>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</si>
  <si>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</si>
  <si>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</si>
  <si>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</si>
  <si>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</si>
  <si>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</si>
  <si>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</si>
  <si>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</si>
  <si>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</si>
  <si>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</si>
  <si>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</si>
  <si>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</si>
  <si>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</si>
  <si>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</si>
  <si>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</si>
  <si>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</si>
  <si>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</si>
  <si>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</si>
  <si>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</si>
  <si>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</si>
  <si>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</si>
  <si>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</si>
  <si>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</si>
  <si>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</si>
  <si>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</si>
  <si>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</si>
  <si>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</si>
  <si>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</si>
  <si>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</si>
  <si>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</si>
  <si>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</si>
  <si>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</si>
  <si>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</si>
  <si>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</si>
  <si>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</si>
  <si>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</si>
  <si>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</si>
  <si>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</si>
  <si>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</si>
  <si>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</si>
  <si>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</si>
  <si>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</si>
  <si>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</si>
  <si>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</si>
  <si>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</si>
  <si>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</si>
  <si>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</si>
  <si>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</si>
  <si>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</si>
  <si>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</si>
  <si>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</si>
  <si>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</si>
  <si>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</si>
  <si>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</si>
  <si>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</si>
  <si>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</si>
  <si>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</si>
  <si>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</si>
  <si>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</si>
  <si>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</si>
  <si>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</si>
  <si>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</si>
  <si>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</si>
  <si>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</si>
  <si>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</si>
  <si>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</si>
  <si>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</si>
  <si>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</si>
  <si>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</si>
  <si>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</si>
  <si>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</si>
  <si>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</si>
  <si>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</si>
  <si>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</si>
  <si>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</si>
  <si>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</si>
  <si>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</si>
  <si>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</si>
  <si>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</si>
  <si>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</si>
  <si>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</si>
  <si>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</si>
  <si>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</si>
  <si>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</si>
  <si>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</si>
  <si>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</si>
  <si>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</si>
  <si>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</si>
  <si>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</si>
  <si>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</si>
  <si>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</si>
  <si>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</si>
  <si>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</si>
  <si>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</si>
  <si>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</si>
  <si>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</si>
  <si>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</si>
  <si>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</si>
  <si>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</si>
  <si>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</si>
  <si>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</si>
  <si>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</si>
  <si>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</si>
  <si>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</si>
  <si>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</si>
  <si>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</si>
  <si>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</si>
  <si>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</si>
  <si>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</si>
  <si>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</si>
  <si>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</si>
  <si>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</si>
  <si>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</si>
  <si>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</si>
  <si>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</si>
  <si>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</si>
  <si>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</si>
  <si>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</si>
  <si>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</si>
  <si>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</si>
  <si>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</si>
  <si>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</si>
  <si>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</si>
  <si>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</si>
  <si>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</si>
  <si>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</si>
  <si>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</si>
  <si>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</si>
  <si>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</si>
  <si>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</si>
  <si>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</si>
  <si>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</si>
  <si>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</si>
  <si>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</si>
  <si>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</si>
  <si>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</si>
  <si>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</si>
  <si>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</si>
  <si>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</si>
  <si>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</si>
  <si>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</si>
  <si>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</si>
  <si>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</si>
  <si>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</si>
  <si>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</si>
  <si>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</si>
  <si>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</si>
  <si>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</si>
  <si>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</si>
  <si>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</si>
  <si>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</si>
  <si>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</si>
  <si>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</si>
  <si>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</si>
  <si>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</si>
  <si>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</si>
  <si>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</si>
  <si>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</si>
  <si>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</si>
  <si>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</si>
  <si>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</si>
  <si>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</si>
  <si>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</si>
  <si>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</si>
  <si>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</si>
  <si>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</si>
  <si>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</si>
  <si>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</si>
  <si>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</si>
  <si>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</si>
  <si>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</si>
  <si>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</si>
  <si>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</si>
  <si>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</si>
  <si>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</si>
  <si>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</si>
  <si>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</si>
  <si>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</si>
  <si>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</si>
  <si>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</si>
  <si>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</si>
  <si>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</si>
  <si>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</si>
  <si>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</si>
  <si>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</si>
  <si>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</si>
  <si>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</si>
  <si>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</si>
  <si>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</si>
  <si>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</si>
  <si>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</si>
  <si>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</si>
  <si>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</si>
  <si>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</si>
  <si>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</si>
  <si>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</si>
  <si>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</si>
  <si>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</si>
  <si>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</si>
  <si>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</si>
  <si>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</si>
  <si>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</si>
  <si>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</si>
  <si>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</si>
  <si>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</si>
  <si>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</si>
  <si>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</si>
  <si>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</si>
  <si>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</si>
  <si>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</si>
  <si>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</si>
  <si>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</si>
  <si>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</si>
  <si>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</si>
  <si>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</si>
  <si>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</si>
  <si>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</si>
  <si>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</si>
  <si>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</si>
  <si>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</si>
  <si>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</si>
  <si>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</si>
  <si>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</si>
  <si>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</si>
  <si>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</si>
  <si>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</si>
  <si>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</si>
  <si>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</si>
  <si>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</si>
  <si>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</si>
  <si>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</si>
  <si>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</si>
  <si>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</si>
  <si>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</si>
  <si>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</si>
  <si>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</si>
  <si>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</si>
  <si>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</si>
  <si>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</si>
  <si>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</si>
  <si>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</si>
  <si>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</si>
  <si>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</si>
  <si>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</si>
  <si>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</si>
  <si>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</si>
  <si>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</si>
  <si>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</si>
  <si>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</si>
  <si>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</si>
  <si>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</si>
  <si>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</si>
  <si>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</si>
  <si>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</si>
  <si>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</si>
  <si>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</si>
  <si>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</si>
  <si>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</si>
  <si>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</si>
  <si>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</si>
  <si>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</si>
  <si>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</si>
  <si>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</si>
  <si>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</si>
  <si>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</si>
  <si>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</si>
  <si>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</si>
  <si>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</si>
  <si>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</si>
  <si>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</si>
  <si>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</si>
  <si>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</si>
  <si>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</si>
  <si>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</si>
  <si>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</si>
  <si>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</si>
  <si>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</si>
  <si>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</si>
  <si>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</si>
  <si>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</si>
  <si>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</si>
  <si>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</si>
  <si>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</si>
  <si>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</si>
  <si>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</si>
  <si>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</si>
  <si>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</si>
  <si>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</si>
  <si>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</si>
  <si>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</si>
  <si>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</si>
  <si>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</si>
  <si>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</si>
  <si>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</si>
  <si>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</si>
  <si>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</si>
  <si>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</si>
  <si>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</si>
  <si>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</si>
  <si>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</si>
  <si>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</si>
  <si>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</si>
  <si>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</si>
  <si>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</si>
  <si>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</si>
  <si>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</si>
  <si>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</si>
  <si>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</si>
  <si>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</si>
  <si>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</si>
  <si>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</si>
  <si>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</si>
  <si>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</si>
  <si>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</si>
  <si>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</si>
  <si>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</si>
  <si>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</si>
  <si>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</si>
  <si>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</si>
  <si>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</si>
  <si>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</si>
  <si>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</si>
  <si>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</si>
  <si>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</si>
  <si>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</si>
  <si>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</si>
  <si>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</si>
  <si>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</si>
  <si>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</si>
  <si>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</si>
  <si>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</si>
  <si>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</si>
  <si>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</si>
  <si>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</si>
  <si>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</si>
  <si>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</si>
  <si>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</si>
  <si>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</si>
  <si>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</si>
  <si>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</si>
  <si>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</si>
  <si>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</si>
  <si>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</si>
  <si>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</si>
  <si>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</si>
  <si>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</si>
  <si>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</si>
  <si>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</si>
  <si>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</si>
  <si>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</si>
  <si>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</si>
  <si>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</si>
  <si>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</si>
  <si>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</si>
  <si>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</si>
  <si>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</si>
  <si>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</si>
  <si>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</si>
  <si>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</si>
  <si>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</si>
  <si>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</si>
  <si>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</si>
  <si>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</si>
  <si>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</si>
  <si>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</si>
  <si>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</si>
  <si>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</si>
  <si>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</si>
  <si>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</si>
  <si>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</si>
  <si>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</si>
  <si>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</si>
  <si>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</si>
  <si>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</si>
  <si>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</si>
  <si>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</si>
  <si>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</si>
  <si>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</si>
  <si>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</si>
  <si>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</si>
  <si>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</si>
  <si>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</si>
  <si>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</si>
  <si>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</si>
  <si>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</si>
  <si>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</si>
  <si>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</si>
  <si>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</si>
  <si>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</si>
  <si>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</si>
  <si>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</si>
  <si>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</si>
  <si>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</si>
  <si>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</si>
  <si>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</si>
  <si>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</si>
  <si>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</si>
  <si>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</si>
  <si>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</si>
  <si>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</si>
  <si>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</si>
  <si>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</si>
  <si>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</si>
  <si>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</si>
  <si>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</si>
  <si>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</si>
  <si>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</si>
  <si>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</si>
  <si>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</si>
  <si>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</si>
  <si>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</si>
  <si>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</si>
  <si>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</si>
  <si>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</si>
  <si>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</si>
  <si>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</si>
  <si>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</si>
  <si>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</si>
  <si>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</si>
  <si>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</si>
  <si>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</si>
  <si>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</si>
  <si>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</si>
  <si>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</si>
  <si>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</si>
  <si>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</si>
  <si>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</si>
  <si>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</si>
  <si>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</si>
  <si>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</si>
  <si>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</si>
  <si>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</si>
  <si>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</si>
  <si>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</si>
  <si>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</si>
  <si>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</si>
  <si>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</si>
  <si>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</si>
  <si>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</si>
  <si>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</si>
  <si>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</si>
  <si>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</si>
  <si>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</si>
  <si>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</si>
  <si>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</si>
  <si>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</si>
  <si>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</si>
  <si>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</si>
  <si>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</si>
  <si>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</si>
  <si>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</si>
  <si>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</si>
  <si>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</si>
  <si>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</si>
  <si>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</si>
  <si>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</si>
  <si>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</si>
  <si>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</si>
  <si>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</si>
  <si>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</si>
  <si>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</si>
  <si>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</si>
  <si>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</si>
  <si>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</si>
  <si>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</si>
  <si>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</si>
  <si>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</si>
  <si>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</si>
  <si>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</si>
  <si>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</si>
  <si>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</si>
  <si>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</si>
  <si>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</si>
  <si>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</si>
  <si>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</si>
  <si>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</si>
  <si>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</si>
  <si>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</si>
  <si>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</si>
  <si>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</si>
  <si>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</si>
  <si>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</si>
  <si>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</si>
  <si>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</si>
  <si>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</si>
  <si>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</si>
  <si>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</si>
  <si>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</si>
  <si>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</si>
  <si>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</si>
  <si>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</si>
  <si>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</si>
  <si>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</si>
  <si>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</si>
  <si>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</si>
  <si>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</si>
  <si>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</si>
  <si>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</si>
  <si>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</si>
  <si>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</si>
  <si>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</si>
  <si>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</si>
  <si>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</si>
  <si>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</si>
  <si>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</si>
  <si>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</si>
  <si>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</si>
  <si>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</si>
  <si>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</si>
  <si>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</si>
  <si>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</si>
  <si>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</si>
  <si>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</si>
  <si>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</si>
  <si>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</si>
  <si>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</si>
  <si>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</si>
  <si>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</si>
  <si>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</si>
  <si>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</si>
  <si>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</si>
  <si>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</si>
  <si>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</si>
  <si>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</si>
  <si>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</si>
  <si>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</si>
  <si>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</si>
  <si>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</si>
  <si>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</si>
  <si>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</si>
  <si>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</si>
  <si>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</si>
  <si>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</si>
  <si>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</si>
  <si>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</si>
  <si>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</si>
  <si>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</si>
  <si>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</si>
  <si>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</si>
  <si>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</si>
  <si>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</si>
  <si>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</si>
  <si>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</si>
  <si>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</si>
  <si>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</si>
  <si>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</si>
  <si>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</si>
  <si>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</si>
  <si>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</si>
  <si>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</si>
  <si>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</si>
  <si>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</si>
  <si>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</si>
  <si>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</si>
  <si>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</si>
  <si>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</si>
  <si>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</si>
  <si>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</si>
  <si>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</si>
  <si>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</si>
  <si>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</si>
  <si>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</si>
  <si>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</si>
  <si>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</si>
  <si>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</si>
  <si>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</si>
  <si>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</si>
  <si>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</si>
  <si>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</si>
  <si>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</si>
  <si>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</si>
  <si>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</si>
  <si>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</si>
  <si>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</si>
  <si>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</si>
  <si>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</si>
  <si>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</si>
  <si>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</si>
  <si>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</si>
  <si>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</si>
  <si>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</si>
  <si>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</si>
  <si>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</si>
  <si>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</si>
  <si>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</si>
  <si>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</si>
  <si>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</si>
  <si>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</si>
  <si>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</si>
  <si>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</si>
  <si>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</si>
  <si>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</si>
  <si>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</si>
  <si>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</si>
  <si>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</si>
  <si>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</si>
  <si>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</si>
  <si>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</si>
  <si>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</si>
  <si>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</si>
  <si>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</si>
  <si>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</si>
  <si>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</si>
  <si>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</si>
  <si>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</si>
  <si>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</si>
  <si>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</si>
  <si>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</si>
  <si>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</si>
  <si>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</si>
  <si>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</si>
  <si>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</si>
  <si>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</si>
  <si>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</si>
  <si>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</si>
  <si>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</si>
  <si>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</si>
  <si>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</si>
  <si>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</si>
  <si>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</si>
  <si>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</si>
  <si>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</si>
  <si>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</si>
  <si>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</si>
  <si>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</si>
  <si>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</si>
  <si>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</si>
  <si>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</si>
  <si>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</si>
  <si>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</si>
  <si>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</si>
  <si>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</si>
  <si>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</si>
  <si>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</si>
  <si>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</si>
  <si>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</si>
  <si>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</si>
  <si>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</si>
  <si>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</si>
  <si>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</si>
  <si>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</si>
  <si>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</si>
  <si>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</si>
  <si>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</si>
  <si>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</si>
  <si>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</si>
  <si>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</si>
  <si>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</si>
  <si>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</si>
  <si>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</si>
  <si>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</si>
  <si>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</si>
  <si>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</si>
  <si>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</si>
  <si>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</si>
  <si>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</si>
  <si>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</si>
  <si>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</si>
  <si>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</si>
  <si>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</si>
  <si>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</si>
  <si>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</si>
  <si>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</si>
  <si>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</si>
  <si>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</si>
  <si>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</si>
  <si>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</si>
  <si>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</si>
  <si>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</si>
  <si>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</si>
  <si>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</si>
  <si>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</si>
  <si>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</si>
  <si>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</si>
  <si>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</si>
  <si>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</si>
  <si>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</si>
  <si>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</si>
  <si>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</si>
  <si>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</si>
  <si>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</si>
  <si>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</si>
  <si>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</si>
  <si>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</si>
  <si>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</si>
  <si>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</si>
  <si>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</si>
  <si>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</si>
  <si>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</si>
  <si>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</si>
  <si>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</si>
  <si>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</si>
  <si>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</si>
  <si>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</si>
  <si>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</si>
  <si>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</si>
  <si>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</si>
  <si>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</si>
  <si>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</si>
  <si>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</si>
  <si>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</si>
  <si>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</si>
  <si>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</si>
  <si>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</si>
  <si>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</si>
  <si>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</si>
  <si>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</si>
  <si>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</si>
  <si>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</si>
  <si>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</si>
  <si>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</si>
  <si>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</si>
  <si>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</si>
  <si>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</si>
  <si>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</si>
  <si>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</si>
  <si>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</si>
  <si>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</si>
  <si>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</si>
  <si>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</si>
  <si>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</si>
  <si>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</si>
  <si>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</si>
  <si>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</si>
  <si>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</si>
  <si>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</si>
  <si>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</si>
  <si>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</si>
  <si>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</si>
  <si>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</si>
  <si>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</si>
  <si>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</si>
  <si>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</si>
  <si>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</si>
  <si>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</si>
  <si>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</si>
  <si>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</si>
  <si>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</si>
  <si>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</si>
  <si>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</si>
  <si>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</si>
  <si>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</si>
  <si>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</si>
  <si>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</si>
  <si>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</si>
  <si>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</si>
  <si>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</si>
  <si>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</si>
  <si>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</si>
  <si>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</si>
  <si>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</si>
  <si>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</si>
  <si>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</si>
  <si>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</si>
  <si>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</si>
  <si>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</si>
  <si>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</si>
  <si>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</si>
  <si>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</si>
  <si>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</si>
  <si>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</si>
  <si>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</si>
  <si>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</si>
  <si>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</si>
  <si>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</si>
  <si>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</si>
  <si>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</si>
  <si>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</si>
  <si>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</si>
  <si>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</si>
  <si>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</si>
  <si>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</si>
  <si>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</si>
  <si>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</si>
  <si>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</si>
  <si>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</si>
  <si>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</si>
  <si>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</si>
  <si>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</si>
  <si>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</si>
  <si>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</si>
  <si>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</si>
  <si>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</si>
  <si>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</si>
  <si>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</si>
  <si>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</si>
  <si>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</si>
  <si>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</si>
  <si>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</si>
  <si>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</si>
  <si>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</si>
  <si>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</si>
  <si>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</si>
  <si>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</si>
  <si>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</si>
  <si>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</si>
  <si>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</si>
  <si>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</si>
  <si>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</si>
  <si>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</si>
  <si>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</si>
  <si>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</si>
  <si>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</si>
  <si>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</si>
  <si>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</si>
  <si>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</si>
  <si>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</si>
  <si>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</si>
  <si>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</si>
  <si>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</si>
  <si>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</si>
  <si>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</si>
  <si>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</si>
  <si>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</si>
  <si>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</si>
  <si>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</si>
  <si>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</si>
  <si>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</si>
  <si>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</si>
  <si>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</si>
  <si>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</si>
  <si>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</si>
  <si>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</si>
  <si>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</si>
  <si>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</si>
  <si>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</si>
  <si>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</si>
  <si>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</si>
  <si>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</si>
  <si>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</si>
  <si>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</si>
  <si>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</si>
  <si>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</si>
  <si>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</si>
  <si>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</si>
  <si>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</si>
  <si>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</si>
  <si>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</si>
  <si>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</si>
  <si>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</si>
  <si>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</si>
  <si>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</si>
  <si>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</si>
  <si>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</si>
  <si>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</si>
  <si>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</si>
  <si>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</si>
  <si>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</si>
  <si>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</si>
  <si>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</si>
  <si>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</si>
  <si>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</si>
  <si>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</si>
  <si>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</si>
  <si>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</si>
  <si>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</si>
  <si>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</si>
  <si>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</si>
  <si>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</si>
  <si>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</si>
  <si>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</si>
  <si>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</si>
  <si>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</si>
  <si>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</si>
  <si>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</si>
  <si>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</si>
  <si>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</si>
  <si>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</si>
  <si>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</si>
  <si>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</si>
  <si>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</si>
  <si>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</si>
  <si>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</si>
  <si>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</si>
  <si>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</si>
  <si>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</si>
  <si>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</si>
  <si>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</si>
  <si>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</si>
  <si>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</si>
  <si>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</si>
  <si>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</si>
  <si>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</si>
  <si>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</si>
  <si>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</si>
  <si>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</si>
  <si>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</si>
  <si>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</si>
  <si>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</si>
  <si>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</si>
  <si>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</si>
  <si>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</si>
  <si>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</si>
  <si>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</si>
  <si>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</si>
  <si>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</si>
  <si>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</si>
  <si>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</si>
  <si>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</si>
  <si>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</si>
  <si>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</si>
  <si>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</si>
  <si>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</si>
  <si>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</si>
  <si>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</si>
  <si>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</si>
  <si>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</si>
  <si>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</si>
  <si>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</si>
  <si>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</si>
  <si>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</si>
  <si>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</si>
  <si>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</si>
  <si>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</si>
  <si>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</si>
  <si>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</si>
  <si>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</si>
  <si>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</si>
  <si>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</si>
  <si>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</si>
  <si>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</si>
  <si>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</si>
  <si>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</si>
  <si>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</si>
  <si>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</si>
  <si>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</si>
  <si>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</si>
  <si>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</si>
  <si>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</si>
  <si>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</si>
  <si>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</si>
  <si>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</si>
  <si>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</si>
  <si>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</si>
  <si>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</si>
  <si>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</si>
  <si>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</si>
  <si>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</si>
  <si>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</si>
  <si>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</si>
  <si>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</si>
  <si>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</si>
  <si>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</si>
  <si>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</si>
  <si>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</si>
  <si>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</si>
  <si>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</si>
  <si>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</si>
  <si>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</si>
  <si>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</si>
  <si>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</si>
  <si>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</si>
  <si>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</si>
  <si>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</si>
  <si>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</si>
  <si>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</si>
  <si>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</si>
  <si>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</si>
  <si>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</si>
  <si>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</si>
  <si>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</si>
  <si>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</si>
  <si>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</si>
  <si>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</si>
  <si>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</si>
  <si>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</si>
  <si>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</si>
  <si>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</si>
  <si>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</si>
  <si>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</si>
  <si>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</si>
  <si>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</si>
  <si>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</si>
  <si>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</si>
  <si>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</si>
  <si>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</si>
  <si>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</si>
  <si>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</si>
  <si>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</si>
  <si>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</si>
  <si>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</si>
  <si>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</si>
  <si>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</si>
  <si>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</si>
  <si>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</si>
  <si>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</si>
  <si>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</si>
  <si>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</si>
  <si>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</si>
  <si>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</si>
  <si>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</si>
  <si>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</si>
  <si>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</si>
  <si>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</si>
  <si>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</si>
  <si>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</si>
  <si>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</si>
  <si>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</si>
  <si>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</si>
  <si>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</si>
  <si>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</si>
  <si>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</si>
  <si>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</si>
  <si>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</si>
  <si>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</si>
  <si>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</si>
  <si>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</si>
  <si>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</si>
  <si>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</si>
  <si>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</si>
  <si>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</si>
  <si>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</si>
  <si>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</si>
  <si>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</si>
  <si>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</si>
  <si>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</si>
  <si>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</si>
  <si>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</si>
  <si>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</si>
  <si>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</si>
  <si>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</si>
  <si>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</si>
  <si>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</si>
  <si>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</si>
  <si>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</si>
  <si>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</si>
  <si>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</si>
  <si>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</si>
  <si>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</si>
  <si>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</si>
  <si>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</si>
  <si>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</si>
  <si>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</si>
  <si>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</si>
  <si>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</si>
  <si>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</si>
  <si>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</si>
  <si>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</si>
  <si>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</si>
  <si>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</si>
  <si>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</si>
  <si>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</si>
  <si>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</si>
  <si>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</si>
  <si>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</si>
  <si>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</si>
  <si>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</si>
  <si>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</si>
  <si>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</si>
  <si>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</si>
  <si>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</si>
  <si>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</si>
  <si>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</si>
  <si>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</si>
  <si>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</si>
  <si>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</si>
  <si>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</si>
  <si>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</si>
  <si>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</si>
  <si>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</si>
  <si>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</si>
  <si>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</si>
  <si>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</si>
  <si>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</si>
  <si>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</si>
  <si>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</si>
  <si>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</si>
  <si>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</si>
  <si>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</si>
  <si>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</si>
  <si>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</si>
  <si>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</si>
  <si>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</si>
  <si>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</si>
  <si>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</si>
  <si>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</si>
  <si>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</si>
  <si>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</si>
  <si>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</si>
  <si>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</si>
  <si>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</si>
  <si>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</si>
  <si>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</si>
  <si>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</si>
  <si>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</si>
  <si>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</si>
  <si>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</si>
  <si>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</si>
  <si>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</si>
  <si>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</si>
  <si>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</si>
  <si>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</si>
  <si>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</si>
  <si>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</si>
  <si>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</si>
  <si>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</si>
  <si>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</si>
  <si>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</si>
  <si>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</si>
  <si>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</si>
  <si>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</si>
  <si>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</si>
  <si>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</si>
  <si>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</si>
  <si>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</si>
  <si>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</si>
  <si>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</si>
  <si>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</si>
  <si>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</si>
  <si>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</si>
  <si>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</si>
  <si>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</si>
  <si>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</si>
  <si>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</si>
  <si>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</si>
  <si>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</si>
  <si>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</si>
  <si>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</si>
  <si>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</si>
  <si>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</si>
  <si>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</si>
  <si>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</si>
  <si>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</si>
  <si>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</si>
  <si>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</si>
  <si>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</si>
  <si>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</si>
  <si>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</si>
  <si>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</si>
  <si>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</si>
  <si>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</si>
  <si>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</si>
  <si>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</si>
  <si>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</si>
  <si>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</si>
  <si>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</si>
  <si>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</si>
  <si>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</si>
  <si>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</si>
  <si>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</si>
  <si>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</si>
  <si>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</si>
  <si>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</si>
  <si>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</si>
  <si>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</si>
  <si>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</si>
  <si>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</si>
  <si>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</si>
  <si>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</si>
  <si>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</si>
  <si>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</si>
  <si>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</si>
  <si>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</si>
  <si>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</si>
  <si>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</si>
  <si>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</si>
  <si>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</si>
  <si>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</si>
  <si>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</si>
  <si>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</si>
  <si>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</si>
  <si>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</si>
  <si>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</si>
  <si>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</si>
  <si>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</si>
  <si>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</si>
  <si>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</si>
  <si>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</si>
  <si>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</si>
  <si>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</si>
  <si>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</si>
  <si>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</si>
  <si>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</si>
  <si>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</si>
  <si>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</si>
  <si>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</si>
  <si>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</si>
  <si>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</si>
  <si>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</si>
  <si>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</si>
  <si>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</si>
  <si>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</si>
  <si>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</si>
  <si>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</si>
  <si>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</si>
  <si>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</si>
  <si>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</si>
  <si>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</si>
  <si>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</si>
  <si>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</si>
  <si>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</si>
  <si>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</si>
  <si>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</si>
  <si>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</si>
  <si>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</si>
  <si>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</si>
  <si>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</si>
  <si>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</si>
  <si>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</si>
  <si>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</si>
  <si>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</si>
  <si>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</si>
  <si>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</si>
  <si>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</si>
  <si>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</si>
  <si>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</si>
  <si>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</si>
  <si>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</si>
  <si>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</si>
  <si>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</si>
  <si>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</si>
  <si>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</si>
  <si>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</si>
  <si>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</si>
  <si>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</si>
  <si>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</si>
  <si>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</si>
  <si>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</si>
  <si>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</si>
  <si>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</si>
  <si>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</si>
  <si>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</si>
  <si>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</si>
  <si>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</si>
  <si>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</si>
  <si>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</si>
  <si>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</si>
  <si>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</si>
  <si>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</si>
  <si>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</si>
  <si>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</si>
  <si>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</si>
  <si>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</si>
  <si>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</si>
  <si>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</si>
  <si>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</si>
  <si>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</si>
  <si>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</si>
  <si>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</si>
  <si>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</si>
  <si>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</si>
  <si>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</si>
  <si>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</si>
  <si>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</si>
  <si>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</si>
  <si>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</si>
  <si>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</si>
  <si>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</si>
  <si>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</si>
  <si>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</si>
  <si>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</si>
  <si>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</si>
  <si>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</si>
  <si>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</si>
  <si>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</si>
  <si>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</si>
  <si>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</si>
  <si>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</si>
  <si>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</si>
  <si>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</si>
  <si>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</si>
  <si>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</si>
  <si>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</si>
  <si>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</si>
  <si>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</si>
  <si>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</si>
  <si>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</si>
  <si>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</si>
  <si>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</si>
  <si>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</si>
  <si>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</si>
  <si>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</si>
  <si>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</si>
  <si>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</si>
  <si>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</si>
  <si>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</si>
  <si>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</si>
  <si>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</si>
  <si>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</si>
  <si>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</si>
  <si>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</si>
  <si>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</si>
  <si>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</si>
  <si>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</si>
  <si>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</si>
  <si>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</si>
  <si>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</si>
  <si>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</si>
  <si>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</si>
  <si>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</si>
  <si>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</si>
  <si>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</si>
  <si>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</si>
  <si>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</si>
  <si>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</si>
  <si>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</si>
  <si>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</si>
  <si>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</si>
  <si>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</si>
  <si>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</si>
  <si>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</si>
  <si>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</si>
  <si>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</si>
  <si>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</si>
  <si>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</si>
  <si>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</si>
  <si>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</si>
  <si>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</si>
  <si>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</si>
  <si>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</si>
  <si>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</si>
  <si>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</si>
  <si>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</si>
  <si>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</si>
  <si>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</si>
  <si>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</si>
  <si>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</si>
  <si>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</si>
  <si>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</si>
  <si>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</si>
  <si>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</si>
  <si>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</si>
  <si>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</si>
  <si>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</si>
  <si>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</si>
  <si>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</si>
  <si>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</si>
  <si>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</si>
  <si>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</si>
  <si>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</si>
  <si>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</si>
  <si>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</si>
  <si>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</si>
  <si>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</si>
  <si>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</si>
  <si>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</si>
  <si>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</si>
  <si>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</si>
  <si>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</si>
  <si>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</si>
  <si>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</si>
  <si>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</si>
  <si>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</si>
  <si>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</si>
  <si>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</si>
  <si>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</si>
  <si>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</si>
  <si>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</si>
  <si>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</si>
  <si>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</si>
  <si>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</si>
  <si>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</si>
  <si>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</si>
  <si>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</si>
  <si>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</si>
  <si>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</si>
  <si>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</si>
  <si>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</si>
  <si>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</si>
  <si>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</si>
  <si>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</si>
  <si>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</si>
  <si>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</si>
  <si>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</si>
  <si>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</si>
  <si>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</si>
  <si>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</si>
  <si>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</si>
  <si>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</si>
  <si>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</si>
  <si>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</si>
  <si>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</si>
  <si>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</si>
  <si>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</si>
  <si>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</si>
  <si>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</si>
  <si>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</si>
  <si>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</si>
  <si>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</si>
  <si>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</si>
  <si>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</si>
  <si>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</si>
  <si>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</si>
  <si>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</si>
  <si>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</si>
  <si>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</si>
  <si>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</si>
  <si>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</si>
  <si>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</si>
  <si>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</si>
  <si>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</si>
  <si>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</si>
  <si>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</si>
  <si>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</si>
  <si>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</si>
  <si>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</si>
  <si>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</si>
  <si>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</si>
  <si>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</si>
  <si>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</si>
  <si>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</si>
  <si>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</si>
  <si>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</si>
  <si>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</si>
  <si>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</si>
  <si>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</si>
  <si>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</si>
  <si>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</si>
  <si>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</si>
  <si>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</si>
  <si>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</si>
  <si>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</si>
  <si>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</si>
  <si>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</si>
  <si>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</si>
  <si>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</si>
  <si>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</si>
  <si>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</si>
  <si>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</si>
  <si>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</si>
  <si>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</si>
  <si>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</si>
  <si>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</si>
  <si>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</si>
  <si>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</si>
  <si>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</si>
  <si>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</si>
  <si>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</si>
  <si>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</si>
  <si>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</si>
  <si>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</si>
  <si>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</si>
  <si>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</si>
  <si>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</si>
  <si>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</si>
  <si>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</si>
  <si>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</si>
  <si>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</si>
  <si>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</si>
  <si>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</si>
  <si>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</si>
  <si>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</si>
  <si>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</si>
  <si>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</si>
  <si>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</si>
  <si>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</si>
  <si>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</si>
  <si>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</si>
  <si>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</si>
  <si>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</si>
  <si>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</si>
  <si>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</si>
  <si>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</si>
  <si>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</si>
  <si>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</si>
  <si>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</si>
  <si>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</si>
  <si>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</si>
  <si>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</si>
  <si>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</si>
  <si>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</si>
  <si>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</si>
  <si>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</si>
  <si>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</si>
  <si>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</si>
  <si>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</si>
  <si>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</si>
  <si>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</si>
  <si>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</si>
  <si>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</si>
  <si>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</si>
  <si>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</si>
  <si>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</si>
  <si>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</si>
  <si>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</si>
  <si>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</si>
  <si>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</si>
  <si>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</si>
  <si>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</si>
  <si>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</si>
  <si>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</si>
  <si>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</si>
  <si>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</si>
  <si>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</si>
  <si>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</si>
  <si>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</si>
  <si>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</si>
  <si>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</si>
  <si>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</si>
  <si>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</si>
  <si>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</si>
  <si>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</si>
  <si>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</si>
  <si>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</si>
  <si>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</si>
  <si>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</si>
  <si>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</si>
  <si>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</si>
  <si>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</si>
  <si>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</si>
  <si>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</si>
  <si>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</si>
  <si>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</si>
  <si>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</si>
  <si>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</si>
  <si>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</si>
  <si>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</si>
  <si>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</si>
  <si>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</si>
  <si>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</si>
  <si>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</si>
  <si>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</si>
  <si>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</si>
  <si>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</si>
  <si>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</si>
  <si>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</si>
  <si>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</si>
  <si>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</si>
  <si>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</si>
  <si>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</si>
  <si>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</si>
  <si>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</si>
  <si>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</si>
  <si>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</si>
  <si>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</si>
  <si>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</si>
  <si>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</si>
  <si>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</si>
  <si>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</si>
  <si>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</si>
  <si>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</si>
  <si>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</si>
  <si>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</si>
  <si>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</si>
  <si>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</si>
  <si>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</si>
  <si>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</si>
  <si>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</si>
  <si>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</si>
  <si>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</si>
  <si>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</si>
  <si>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</si>
  <si>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</si>
  <si>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</si>
  <si>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</si>
  <si>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</si>
  <si>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</si>
  <si>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</si>
  <si>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</si>
  <si>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</si>
  <si>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</si>
  <si>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</si>
  <si>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</si>
  <si>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</si>
  <si>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</si>
  <si>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</si>
  <si>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</si>
  <si>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</si>
  <si>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</si>
  <si>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</si>
  <si>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</si>
  <si>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</si>
  <si>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</si>
  <si>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</si>
  <si>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</si>
  <si>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</si>
  <si>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</si>
  <si>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</si>
  <si>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</si>
  <si>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</si>
  <si>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</si>
  <si>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</si>
  <si>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</si>
  <si>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</si>
  <si>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</si>
  <si>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</si>
  <si>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</si>
  <si>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</si>
  <si>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</si>
  <si>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</si>
  <si>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</si>
  <si>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</si>
  <si>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</si>
  <si>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</si>
  <si>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</si>
  <si>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</si>
  <si>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</si>
  <si>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</si>
  <si>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</si>
  <si>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</si>
  <si>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</si>
  <si>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</si>
  <si>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</si>
  <si>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</si>
  <si>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</si>
  <si>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</si>
  <si>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</si>
  <si>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</si>
  <si>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</si>
  <si>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</si>
  <si>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</si>
  <si>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</si>
  <si>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</si>
  <si>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</si>
  <si>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</si>
  <si>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</si>
  <si>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</si>
  <si>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</si>
  <si>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</si>
  <si>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</si>
  <si>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</si>
  <si>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</si>
  <si>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</si>
  <si>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</si>
  <si>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</si>
  <si>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</si>
  <si>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</si>
  <si>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</si>
  <si>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</si>
  <si>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</si>
  <si>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</si>
  <si>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</si>
  <si>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</si>
  <si>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</si>
  <si>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</si>
  <si>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</si>
  <si>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</si>
  <si>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</si>
  <si>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</si>
  <si>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</si>
  <si>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</si>
  <si>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</si>
  <si>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</si>
  <si>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</si>
  <si>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</si>
  <si>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</si>
  <si>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</si>
  <si>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</si>
  <si>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</si>
  <si>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</si>
  <si>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</si>
  <si>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</si>
  <si>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</si>
  <si>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</si>
  <si>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</si>
  <si>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</si>
  <si>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</si>
  <si>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</si>
  <si>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</si>
  <si>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</si>
  <si>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</si>
  <si>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</si>
  <si>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</si>
  <si>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</si>
  <si>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</si>
  <si>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</si>
  <si>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</si>
  <si>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</si>
  <si>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</si>
  <si>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</si>
  <si>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</si>
  <si>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</si>
  <si>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</si>
  <si>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</si>
  <si>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</si>
  <si>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</si>
  <si>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</si>
  <si>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</si>
  <si>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</si>
  <si>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</si>
  <si>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</si>
  <si>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</si>
  <si>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</si>
  <si>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</si>
  <si>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</si>
  <si>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</si>
  <si>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</si>
  <si>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</si>
  <si>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</si>
  <si>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</si>
  <si>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</si>
  <si>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</si>
  <si>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</si>
  <si>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</si>
  <si>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</si>
  <si>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</si>
  <si>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</si>
  <si>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</si>
  <si>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</si>
  <si>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</si>
  <si>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</si>
  <si>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</si>
  <si>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</si>
  <si>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</si>
  <si>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</si>
  <si>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</si>
  <si>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</si>
  <si>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</si>
  <si>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</si>
  <si>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</si>
  <si>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</si>
  <si>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</si>
  <si>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</si>
  <si>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</si>
  <si>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</si>
  <si>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</si>
  <si>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</si>
  <si>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</si>
  <si>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</si>
  <si>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</si>
  <si>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</si>
  <si>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</si>
  <si>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</si>
  <si>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</si>
  <si>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</si>
  <si>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</si>
  <si>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</si>
  <si>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</si>
  <si>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</si>
  <si>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</si>
  <si>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</si>
  <si>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</si>
  <si>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</si>
  <si>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</si>
  <si>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</si>
  <si>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</si>
  <si>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</si>
  <si>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</si>
  <si>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</si>
  <si>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</si>
  <si>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</si>
  <si>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</si>
  <si>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</si>
  <si>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</si>
  <si>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</si>
  <si>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</si>
  <si>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</si>
  <si>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</si>
  <si>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</si>
  <si>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</si>
  <si>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</si>
  <si>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</si>
  <si>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</si>
  <si>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</si>
  <si>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</si>
  <si>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</si>
  <si>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</si>
  <si>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</si>
  <si>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</si>
  <si>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</si>
  <si>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</si>
  <si>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</si>
  <si>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</si>
  <si>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</si>
  <si>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</si>
  <si>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</si>
  <si>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</si>
  <si>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</si>
  <si>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</si>
  <si>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</si>
  <si>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</si>
  <si>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</si>
  <si>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</si>
  <si>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</si>
  <si>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</si>
  <si>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</si>
  <si>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</si>
  <si>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</si>
  <si>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</si>
  <si>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</si>
  <si>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</si>
  <si>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</si>
  <si>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</si>
  <si>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</si>
  <si>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</si>
  <si>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</si>
  <si>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</si>
  <si>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</si>
  <si>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</si>
  <si>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</si>
  <si>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</si>
  <si>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</si>
  <si>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</si>
  <si>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</si>
  <si>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</si>
  <si>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</si>
  <si>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</si>
  <si>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</si>
  <si>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</si>
  <si>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</si>
  <si>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</si>
  <si>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</si>
  <si>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</si>
  <si>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</si>
  <si>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</si>
  <si>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</si>
  <si>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</si>
  <si>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</si>
  <si>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</si>
  <si>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</si>
  <si>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</si>
  <si>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</si>
  <si>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</si>
  <si>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</si>
  <si>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</si>
  <si>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</si>
  <si>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</si>
  <si>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</si>
  <si>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</si>
  <si>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</si>
  <si>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</si>
  <si>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</si>
  <si>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</si>
  <si>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</si>
  <si>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</si>
  <si>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</si>
  <si>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</si>
  <si>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</si>
  <si>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</si>
  <si>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</si>
  <si>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</si>
  <si>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</si>
  <si>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</si>
  <si>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</si>
  <si>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</si>
  <si>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</si>
  <si>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</si>
  <si>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</si>
  <si>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</si>
  <si>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</si>
  <si>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</si>
  <si>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</si>
  <si>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</si>
  <si>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</si>
  <si>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</si>
  <si>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</si>
  <si>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</si>
  <si>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</si>
  <si>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</si>
  <si>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</si>
  <si>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</si>
  <si>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</si>
  <si>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</si>
  <si>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</si>
  <si>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</si>
  <si>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</si>
  <si>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</si>
  <si>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</si>
  <si>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</si>
  <si>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</si>
  <si>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</si>
  <si>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</si>
  <si>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</si>
  <si>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</si>
  <si>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</si>
  <si>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</si>
  <si>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</si>
  <si>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</si>
  <si>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</si>
  <si>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</si>
  <si>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</si>
  <si>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</si>
  <si>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</si>
  <si>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</si>
  <si>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</si>
  <si>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</si>
  <si>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</si>
  <si>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</si>
  <si>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</si>
  <si>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</si>
  <si>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</si>
  <si>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</si>
  <si>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</si>
  <si>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</si>
  <si>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</si>
  <si>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</si>
  <si>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</si>
  <si>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</si>
  <si>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</si>
  <si>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</si>
  <si>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</si>
  <si>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</si>
  <si>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</si>
  <si>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</si>
  <si>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</si>
  <si>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</si>
  <si>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</si>
  <si>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</si>
  <si>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</si>
  <si>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</si>
  <si>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</si>
  <si>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</si>
  <si>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</si>
  <si>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</si>
  <si>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</si>
  <si>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</si>
  <si>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</si>
  <si>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</si>
  <si>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</si>
  <si>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</si>
  <si>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</si>
  <si>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</si>
  <si>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</si>
  <si>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</si>
  <si>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</si>
  <si>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</si>
  <si>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</si>
  <si>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</si>
  <si>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</si>
  <si>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</si>
  <si>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</si>
  <si>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</si>
  <si>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</si>
  <si>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</si>
  <si>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</si>
  <si>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</si>
  <si>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</si>
  <si>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</si>
  <si>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</si>
  <si>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</si>
  <si>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</si>
  <si>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</si>
  <si>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</si>
  <si>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</si>
  <si>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</si>
  <si>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</si>
  <si>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</si>
  <si>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</si>
  <si>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</si>
  <si>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</si>
  <si>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</si>
  <si>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</si>
  <si>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</si>
  <si>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</si>
  <si>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</si>
  <si>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</si>
  <si>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</si>
  <si>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</si>
  <si>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</si>
  <si>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</si>
  <si>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</si>
  <si>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</si>
  <si>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</si>
  <si>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</si>
  <si>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</si>
  <si>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</si>
  <si>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</si>
  <si>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</si>
  <si>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</si>
  <si>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</si>
  <si>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</si>
  <si>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</si>
  <si>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</si>
  <si>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</si>
  <si>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</si>
  <si>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</si>
  <si>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</si>
  <si>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</si>
  <si>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</si>
  <si>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</si>
  <si>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</si>
  <si>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</si>
  <si>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</si>
  <si>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</si>
  <si>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</si>
  <si>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</si>
  <si>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</si>
  <si>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</si>
  <si>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</si>
  <si>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</si>
  <si>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</si>
  <si>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</si>
  <si>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</si>
  <si>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</si>
  <si>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</si>
  <si>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</si>
  <si>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</si>
  <si>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</si>
  <si>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</si>
  <si>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</si>
  <si>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</si>
  <si>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</si>
  <si>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</si>
  <si>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</si>
  <si>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</si>
  <si>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</si>
  <si>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</si>
  <si>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</si>
  <si>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</si>
  <si>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</si>
  <si>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</si>
  <si>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</si>
  <si>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</si>
  <si>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</si>
  <si>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</si>
  <si>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</si>
  <si>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</si>
  <si>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</si>
  <si>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</si>
  <si>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</si>
  <si>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</si>
  <si>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</si>
  <si>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</si>
  <si>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</si>
  <si>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</si>
  <si>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</si>
  <si>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</si>
  <si>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</si>
  <si>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</si>
  <si>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</si>
  <si>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</si>
  <si>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</si>
  <si>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</si>
  <si>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</si>
  <si>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</si>
  <si>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</si>
  <si>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</si>
  <si>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</si>
  <si>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</si>
  <si>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</si>
  <si>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</si>
  <si>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</si>
  <si>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</si>
  <si>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</si>
  <si>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</si>
  <si>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</si>
  <si>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</si>
  <si>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</si>
  <si>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</si>
  <si>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</si>
  <si>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</si>
  <si>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</si>
  <si>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</si>
  <si>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</si>
  <si>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</si>
  <si>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</si>
  <si>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</si>
  <si>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</si>
  <si>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</si>
  <si>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</si>
  <si>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</si>
  <si>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</si>
  <si>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</si>
  <si>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</si>
  <si>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</si>
  <si>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</si>
  <si>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</si>
  <si>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</si>
  <si>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</si>
  <si>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</si>
  <si>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</si>
  <si>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</si>
  <si>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</si>
  <si>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</si>
  <si>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</si>
  <si>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</si>
  <si>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</si>
  <si>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</si>
  <si>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</si>
  <si>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</si>
  <si>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</si>
  <si>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</si>
  <si>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</si>
  <si>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</si>
  <si>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</si>
  <si>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</si>
  <si>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</si>
  <si>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</si>
  <si>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</si>
  <si>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</si>
  <si>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</si>
  <si>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</si>
  <si>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</si>
  <si>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</si>
  <si>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</si>
  <si>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</si>
  <si>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</si>
  <si>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</si>
  <si>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</si>
  <si>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</si>
  <si>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</si>
  <si>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</si>
  <si>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</si>
  <si>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</si>
  <si>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</si>
  <si>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</si>
  <si>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</si>
  <si>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</si>
  <si>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</si>
  <si>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</si>
  <si>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</si>
  <si>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</si>
  <si>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</si>
  <si>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</si>
  <si>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</si>
  <si>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</si>
  <si>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</si>
  <si>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</si>
  <si>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</si>
  <si>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</si>
  <si>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</si>
  <si>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</si>
  <si>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</si>
  <si>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</si>
  <si>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</si>
  <si>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</si>
  <si>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</si>
  <si>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</si>
  <si>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</si>
  <si>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</si>
  <si>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</si>
  <si>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</si>
  <si>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</si>
  <si>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</si>
  <si>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</si>
  <si>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</si>
  <si>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</si>
  <si>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</si>
  <si>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</si>
  <si>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</si>
  <si>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</si>
  <si>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</si>
  <si>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</si>
  <si>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</si>
  <si>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</si>
  <si>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</si>
  <si>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</si>
  <si>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</si>
  <si>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</si>
  <si>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</si>
  <si>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</si>
  <si>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</si>
  <si>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</si>
  <si>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</si>
  <si>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</si>
  <si>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</si>
  <si>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</si>
  <si>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</si>
  <si>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</si>
  <si>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</si>
  <si>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</si>
  <si>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</si>
  <si>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</si>
  <si>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</si>
  <si>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</si>
  <si>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</si>
  <si>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</si>
  <si>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</si>
  <si>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</si>
  <si>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</si>
  <si>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</si>
  <si>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</si>
  <si>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</si>
  <si>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</si>
  <si>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</si>
  <si>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</si>
  <si>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</si>
  <si>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</si>
  <si>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</si>
  <si>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</si>
  <si>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</si>
  <si>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</si>
  <si>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</si>
  <si>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</si>
  <si>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</si>
  <si>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</si>
  <si>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</si>
  <si>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</si>
  <si>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</si>
  <si>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</si>
  <si>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</si>
  <si>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</si>
  <si>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</si>
  <si>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</si>
  <si>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</si>
  <si>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</si>
  <si>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</si>
  <si>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</si>
  <si>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</si>
  <si>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</si>
  <si>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</si>
  <si>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</si>
  <si>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</si>
  <si>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</si>
  <si>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</si>
  <si>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</si>
  <si>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</si>
  <si>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</si>
  <si>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</si>
  <si>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</si>
  <si>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</si>
  <si>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</si>
  <si>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</si>
  <si>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</si>
  <si>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</si>
  <si>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</si>
  <si>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</si>
  <si>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</si>
  <si>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</si>
  <si>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</si>
  <si>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</si>
  <si>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</si>
  <si>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</si>
  <si>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</si>
  <si>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</si>
  <si>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</si>
  <si>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</si>
  <si>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</si>
  <si>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</si>
  <si>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</si>
  <si>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</si>
  <si>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</si>
  <si>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</si>
  <si>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</si>
  <si>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</si>
  <si>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</si>
  <si>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</si>
  <si>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</si>
  <si>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</si>
  <si>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</si>
  <si>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</si>
  <si>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</si>
  <si>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</si>
  <si>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</si>
  <si>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</si>
  <si>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</si>
  <si>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</si>
  <si>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</si>
  <si>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</si>
  <si>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</si>
  <si>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</si>
  <si>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</si>
  <si>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</si>
  <si>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</si>
  <si>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</si>
  <si>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</si>
  <si>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</si>
  <si>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</si>
  <si>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</si>
  <si>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</si>
  <si>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</si>
  <si>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</si>
  <si>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</si>
  <si>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</si>
  <si>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</si>
  <si>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</si>
  <si>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</si>
  <si>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</si>
  <si>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</si>
  <si>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</si>
  <si>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</si>
  <si>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</si>
  <si>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</si>
  <si>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</si>
  <si>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</si>
  <si>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</si>
  <si>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</si>
  <si>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</si>
  <si>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</si>
  <si>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</si>
  <si>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</si>
  <si>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</si>
  <si>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</si>
  <si>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</si>
  <si>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</si>
  <si>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</si>
  <si>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</si>
  <si>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</si>
  <si>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</si>
  <si>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</si>
  <si>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</si>
  <si>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</si>
  <si>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</si>
  <si>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</si>
  <si>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</si>
  <si>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</si>
  <si>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</si>
  <si>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</si>
  <si>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</si>
  <si>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</si>
  <si>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</si>
  <si>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</si>
  <si>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</si>
  <si>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</si>
  <si>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</si>
  <si>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</si>
  <si>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</si>
  <si>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</si>
  <si>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</si>
  <si>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</si>
  <si>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</si>
  <si>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</si>
  <si>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</si>
  <si>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</si>
  <si>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</si>
  <si>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</si>
  <si>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</si>
  <si>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</si>
  <si>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</si>
  <si>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</si>
  <si>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</si>
  <si>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</si>
  <si>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</si>
  <si>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</si>
  <si>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</si>
  <si>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</si>
  <si>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</si>
  <si>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</si>
  <si>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</si>
  <si>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</si>
  <si>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</si>
  <si>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</si>
  <si>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</si>
  <si>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</si>
  <si>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</si>
  <si>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</si>
  <si>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</si>
  <si>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</si>
  <si>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</si>
  <si>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</si>
  <si>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</si>
  <si>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</si>
  <si>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</si>
  <si>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</si>
  <si>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</si>
  <si>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</si>
  <si>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</si>
  <si>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</si>
  <si>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</si>
  <si>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</si>
  <si>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</si>
  <si>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</si>
  <si>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</si>
  <si>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</si>
  <si>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</si>
  <si>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</si>
  <si>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</si>
  <si>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</si>
  <si>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</si>
  <si>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</si>
  <si>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</si>
  <si>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</si>
  <si>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</si>
  <si>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</si>
  <si>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</si>
  <si>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</si>
  <si>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</si>
  <si>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</si>
  <si>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</si>
  <si>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</si>
  <si>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</si>
  <si>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</si>
  <si>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</si>
  <si>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</si>
  <si>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</si>
  <si>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</si>
  <si>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</si>
  <si>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</si>
  <si>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</si>
  <si>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</si>
  <si>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</si>
  <si>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</si>
  <si>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</si>
  <si>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</si>
  <si>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</si>
  <si>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</si>
  <si>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</si>
  <si>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</si>
  <si>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</si>
  <si>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</si>
  <si>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</si>
  <si>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</si>
  <si>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</si>
  <si>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</si>
  <si>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</si>
  <si>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</si>
  <si>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</si>
  <si>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</si>
  <si>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</si>
  <si>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</si>
  <si>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</si>
  <si>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</si>
  <si>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</si>
  <si>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</si>
  <si>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</si>
  <si>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</si>
  <si>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</si>
  <si>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</si>
  <si>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</si>
  <si>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</si>
  <si>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</si>
  <si>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</si>
  <si>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</si>
  <si>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</si>
  <si>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</si>
  <si>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</si>
  <si>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</si>
  <si>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</si>
  <si>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</si>
  <si>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</si>
  <si>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</si>
  <si>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</si>
  <si>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</si>
  <si>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</si>
  <si>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</si>
  <si>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</si>
  <si>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</si>
  <si>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</si>
  <si>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</si>
  <si>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</si>
  <si>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</si>
  <si>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</si>
  <si>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</si>
  <si>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</si>
  <si>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</si>
  <si>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</si>
  <si>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</si>
  <si>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</si>
  <si>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</si>
  <si>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</si>
  <si>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</si>
  <si>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</si>
  <si>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</si>
  <si>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</si>
  <si>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</si>
  <si>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</si>
  <si>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</si>
  <si>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</si>
  <si>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</si>
  <si>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</si>
  <si>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</si>
  <si>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</si>
  <si>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</si>
  <si>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</si>
  <si>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</si>
  <si>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</si>
  <si>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</si>
  <si>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</si>
  <si>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</si>
  <si>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</si>
  <si>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</si>
  <si>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</si>
  <si>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</si>
  <si>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</si>
  <si>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</si>
  <si>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</si>
  <si>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</si>
  <si>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</si>
  <si>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</si>
  <si>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</si>
  <si>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</si>
  <si>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</si>
  <si>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</si>
  <si>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</si>
  <si>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</si>
  <si>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</si>
  <si>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</si>
  <si>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</si>
  <si>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</si>
  <si>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</si>
  <si>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</si>
  <si>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</si>
  <si>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</si>
  <si>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</si>
  <si>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</si>
  <si>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</si>
  <si>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</si>
  <si>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</si>
  <si>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</si>
  <si>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</si>
  <si>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</si>
  <si>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</si>
  <si>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</si>
  <si>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</si>
  <si>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</si>
  <si>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</si>
  <si>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</si>
  <si>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</si>
  <si>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</si>
  <si>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</si>
  <si>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</si>
  <si>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</si>
  <si>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</si>
  <si>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</si>
  <si>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</si>
  <si>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</si>
  <si>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</si>
  <si>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</si>
  <si>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</si>
  <si>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</si>
  <si>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</si>
  <si>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</si>
  <si>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</si>
  <si>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</si>
  <si>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</si>
  <si>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</si>
  <si>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</si>
  <si>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</si>
  <si>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</si>
  <si>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</si>
  <si>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</si>
  <si>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</si>
  <si>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</si>
  <si>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</si>
  <si>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</si>
  <si>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</si>
  <si>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</si>
  <si>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</si>
  <si>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</si>
  <si>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</si>
  <si>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</si>
  <si>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</si>
  <si>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</si>
  <si>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</si>
  <si>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</si>
  <si>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</si>
  <si>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</si>
  <si>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</si>
  <si>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</si>
  <si>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</si>
  <si>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</si>
  <si>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</si>
  <si>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</si>
  <si>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</si>
  <si>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</si>
  <si>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</si>
  <si>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</si>
  <si>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</si>
  <si>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</si>
  <si>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</si>
  <si>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</si>
  <si>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</si>
  <si>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</si>
  <si>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</si>
  <si>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</si>
  <si>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</si>
  <si>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</si>
  <si>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</si>
  <si>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</si>
  <si>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</si>
  <si>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</si>
  <si>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</si>
  <si>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</si>
  <si>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</si>
  <si>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</si>
  <si>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</si>
  <si>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</si>
  <si>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</si>
  <si>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</si>
  <si>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</si>
  <si>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</si>
  <si>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</si>
  <si>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</si>
  <si>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</si>
  <si>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</si>
  <si>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</si>
  <si>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</si>
  <si>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</si>
  <si>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</si>
  <si>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</si>
  <si>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</si>
  <si>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</si>
  <si>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</si>
  <si>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</si>
  <si>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</si>
  <si>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</si>
  <si>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</si>
  <si>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</si>
  <si>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</si>
  <si>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</si>
  <si>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</si>
  <si>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</si>
  <si>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</si>
  <si>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</si>
  <si>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</si>
  <si>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</si>
  <si>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</si>
  <si>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</si>
  <si>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</si>
  <si>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</si>
  <si>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</si>
  <si>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</si>
  <si>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</si>
  <si>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</si>
  <si>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</si>
  <si>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</si>
  <si>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</si>
  <si>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</si>
  <si>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</si>
  <si>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</si>
  <si>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</si>
  <si>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</si>
  <si>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</si>
  <si>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</si>
  <si>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</si>
  <si>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</si>
  <si>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</si>
  <si>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</si>
  <si>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</si>
  <si>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</si>
  <si>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</si>
  <si>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</si>
  <si>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</si>
  <si>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</si>
  <si>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</si>
  <si>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</si>
  <si>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</si>
  <si>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</si>
  <si>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</si>
  <si>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</si>
  <si>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</si>
  <si>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</si>
  <si>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</si>
  <si>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</si>
  <si>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</si>
  <si>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</si>
  <si>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</si>
  <si>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</si>
  <si>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</si>
  <si>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</si>
  <si>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</si>
  <si>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</si>
  <si>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</si>
  <si>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</si>
  <si>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</si>
  <si>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</si>
  <si>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</si>
  <si>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</si>
  <si>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</si>
  <si>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</si>
  <si>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</si>
  <si>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</si>
  <si>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</si>
  <si>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</si>
  <si>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</si>
  <si>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</si>
  <si>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</si>
  <si>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</si>
  <si>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</si>
  <si>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</si>
  <si>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</si>
  <si>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</si>
  <si>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</si>
  <si>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</si>
  <si>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</si>
  <si>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</si>
  <si>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</si>
  <si>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</si>
  <si>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</si>
  <si>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</si>
  <si>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</si>
  <si>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</si>
  <si>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</si>
  <si>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</si>
  <si>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</si>
  <si>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</si>
  <si>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</si>
  <si>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</si>
  <si>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</si>
  <si>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</si>
  <si>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</si>
  <si>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</si>
  <si>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</si>
  <si>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</si>
  <si>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</si>
  <si>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</si>
  <si>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</si>
  <si>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</si>
  <si>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</si>
  <si>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</si>
  <si>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</si>
  <si>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</si>
  <si>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</si>
  <si>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</si>
  <si>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</si>
  <si>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</si>
  <si>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</si>
  <si>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</si>
  <si>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</si>
  <si>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</si>
  <si>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</si>
  <si>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</si>
  <si>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</si>
  <si>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</si>
  <si>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</si>
  <si>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</si>
  <si>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</si>
  <si>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</si>
  <si>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</si>
  <si>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</si>
  <si>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</si>
  <si>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</si>
  <si>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</si>
  <si>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</si>
  <si>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</si>
  <si>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</si>
  <si>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</si>
  <si>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</si>
  <si>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</si>
  <si>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</si>
  <si>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</si>
  <si>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</si>
  <si>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</si>
  <si>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</si>
  <si>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</si>
  <si>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</si>
  <si>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</si>
  <si>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</si>
  <si>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</si>
  <si>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</si>
  <si>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</si>
  <si>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</si>
  <si>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</si>
  <si>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</si>
  <si>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</si>
  <si>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</si>
  <si>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</si>
  <si>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</si>
  <si>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</si>
  <si>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</si>
  <si>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</si>
  <si>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</si>
  <si>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</si>
  <si>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</si>
  <si>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</si>
  <si>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</si>
  <si>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</si>
  <si>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</si>
  <si>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</si>
  <si>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</si>
  <si>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</si>
  <si>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</si>
  <si>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</si>
  <si>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</si>
  <si>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</si>
  <si>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</si>
  <si>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</si>
  <si>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</si>
  <si>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</si>
  <si>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</si>
  <si>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</si>
  <si>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</si>
  <si>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</si>
  <si>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</si>
  <si>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</si>
  <si>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</si>
  <si>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</si>
  <si>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</si>
  <si>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</si>
  <si>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</si>
  <si>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</si>
  <si>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</si>
  <si>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</si>
  <si>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</si>
  <si>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</si>
  <si>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</si>
  <si>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</si>
  <si>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</si>
  <si>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</si>
  <si>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</si>
  <si>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</si>
  <si>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</si>
  <si>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</si>
  <si>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</si>
  <si>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</si>
  <si>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</si>
  <si>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</si>
  <si>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</si>
  <si>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</si>
  <si>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</si>
  <si>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</si>
  <si>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</si>
  <si>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</si>
  <si>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</si>
  <si>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</si>
  <si>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</si>
  <si>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</si>
  <si>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</si>
  <si>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</si>
  <si>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</si>
  <si>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</si>
  <si>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</si>
  <si>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</si>
  <si>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</si>
  <si>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</si>
  <si>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</si>
  <si>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</si>
  <si>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</si>
  <si>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</si>
  <si>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</si>
  <si>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</si>
  <si>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</si>
  <si>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</si>
  <si>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</si>
  <si>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</si>
  <si>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</si>
  <si>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</si>
  <si>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</si>
  <si>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</si>
  <si>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</si>
  <si>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</si>
  <si>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</si>
  <si>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</si>
  <si>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</si>
  <si>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</si>
  <si>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</si>
  <si>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</si>
  <si>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</si>
  <si>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</si>
  <si>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</si>
  <si>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</si>
  <si>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</si>
  <si>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</si>
  <si>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</si>
  <si>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</si>
  <si>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</si>
  <si>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</si>
  <si>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</si>
  <si>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</si>
  <si>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</si>
  <si>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</si>
  <si>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</si>
  <si>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</si>
  <si>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</si>
  <si>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</si>
  <si>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</si>
  <si>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</si>
  <si>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</si>
  <si>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</si>
  <si>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</si>
  <si>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</si>
  <si>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</si>
  <si>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</si>
  <si>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</si>
  <si>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</si>
  <si>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</si>
  <si>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</si>
  <si>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</si>
  <si>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</si>
  <si>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</si>
  <si>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</si>
  <si>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</si>
  <si>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</si>
  <si>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</si>
  <si>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</si>
  <si>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</si>
  <si>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</si>
  <si>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</si>
  <si>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</si>
  <si>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</si>
  <si>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</si>
  <si>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</si>
  <si>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</si>
  <si>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</si>
  <si>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</si>
  <si>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</si>
  <si>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</si>
  <si>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</si>
  <si>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</si>
  <si>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</si>
  <si>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</si>
  <si>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</si>
  <si>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</si>
  <si>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</si>
  <si>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</si>
  <si>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</si>
  <si>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</si>
  <si>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</si>
  <si>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</si>
  <si>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</si>
  <si>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</si>
  <si>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</si>
  <si>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</si>
  <si>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</si>
  <si>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</si>
  <si>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</si>
  <si>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</si>
  <si>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</si>
  <si>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</si>
  <si>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</si>
  <si>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</si>
  <si>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</si>
  <si>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</si>
  <si>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</si>
  <si>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</si>
  <si>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</si>
  <si>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</si>
  <si>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</si>
  <si>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</si>
  <si>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</si>
  <si>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</si>
  <si>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</si>
  <si>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</si>
  <si>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</si>
  <si>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</si>
  <si>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</si>
  <si>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</si>
  <si>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</si>
  <si>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</si>
  <si>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</si>
  <si>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</si>
  <si>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</si>
  <si>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</si>
  <si>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</si>
  <si>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</si>
  <si>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</si>
  <si>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</si>
  <si>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</si>
  <si>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</si>
  <si>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</si>
  <si>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</si>
  <si>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</si>
  <si>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</si>
  <si>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</si>
  <si>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</si>
  <si>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</si>
  <si>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</si>
  <si>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</si>
  <si>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</si>
  <si>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</si>
  <si>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</si>
  <si>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</si>
  <si>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</si>
  <si>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</si>
  <si>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</si>
  <si>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</si>
  <si>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</si>
  <si>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</si>
  <si>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</si>
  <si>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</si>
  <si>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</si>
  <si>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</si>
  <si>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</si>
  <si>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</si>
  <si>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</si>
  <si>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</si>
  <si>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</si>
  <si>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</si>
  <si>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</si>
  <si>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</si>
  <si>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</si>
  <si>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</si>
  <si>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</si>
  <si>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</si>
  <si>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</si>
  <si>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</si>
  <si>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</si>
  <si>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</si>
  <si>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</si>
  <si>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</si>
  <si>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</si>
  <si>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</si>
  <si>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</si>
  <si>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</si>
  <si>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</si>
  <si>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</si>
  <si>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</si>
  <si>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</si>
  <si>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</si>
  <si>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</si>
  <si>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</si>
  <si>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</si>
  <si>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</si>
  <si>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</si>
  <si>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</si>
  <si>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</si>
  <si>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</si>
  <si>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</si>
  <si>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</si>
  <si>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</si>
  <si>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</si>
  <si>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</si>
  <si>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</si>
  <si>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</si>
  <si>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</si>
  <si>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</si>
  <si>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</si>
  <si>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</si>
  <si>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</si>
  <si>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</si>
  <si>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</si>
  <si>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</si>
  <si>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</si>
  <si>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</si>
  <si>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</si>
  <si>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</si>
  <si>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</si>
  <si>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</si>
  <si>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</si>
  <si>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</si>
  <si>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</si>
  <si>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</si>
  <si>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</si>
  <si>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</si>
  <si>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</si>
  <si>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</si>
  <si>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</si>
  <si>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</si>
  <si>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</si>
  <si>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</si>
  <si>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</si>
  <si>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</si>
  <si>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</si>
  <si>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</si>
  <si>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</si>
  <si>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</si>
  <si>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</si>
  <si>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</si>
  <si>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</si>
  <si>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</si>
  <si>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</si>
  <si>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</si>
  <si>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</si>
  <si>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</si>
  <si>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</si>
  <si>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</si>
  <si>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</si>
  <si>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</si>
  <si>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</si>
  <si>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</si>
  <si>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</si>
  <si>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</si>
  <si>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</si>
  <si>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</si>
  <si>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</si>
  <si>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</si>
  <si>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</si>
  <si>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</si>
  <si>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</si>
  <si>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</si>
  <si>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</si>
  <si>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</si>
  <si>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</si>
  <si>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</si>
  <si>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</si>
  <si>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</si>
  <si>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</si>
  <si>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</si>
  <si>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</si>
  <si>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</si>
  <si>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</si>
  <si>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</si>
  <si>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</si>
  <si>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</si>
  <si>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</si>
  <si>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</si>
  <si>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</si>
  <si>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</si>
  <si>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</si>
  <si>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</si>
  <si>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</si>
  <si>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</si>
  <si>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</si>
  <si>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</si>
  <si>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</si>
  <si>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</si>
  <si>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</si>
  <si>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</si>
  <si>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</si>
  <si>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</si>
  <si>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</si>
  <si>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</si>
  <si>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</si>
  <si>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</si>
  <si>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</si>
  <si>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</si>
  <si>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</si>
  <si>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</si>
  <si>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</si>
  <si>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</si>
  <si>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</si>
  <si>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</si>
  <si>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</si>
  <si>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</si>
  <si>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</si>
  <si>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</si>
  <si>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</si>
  <si>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</si>
  <si>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</si>
  <si>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</si>
  <si>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</si>
  <si>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</si>
  <si>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</si>
  <si>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</si>
  <si>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</si>
  <si>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</si>
  <si>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</si>
  <si>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</si>
  <si>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</si>
  <si>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</si>
  <si>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</si>
  <si>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</si>
  <si>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</si>
  <si>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</si>
  <si>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</si>
  <si>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</si>
  <si>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</si>
  <si>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</si>
  <si>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</si>
  <si>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</si>
  <si>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</si>
  <si>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</si>
  <si>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</si>
  <si>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</si>
  <si>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</si>
  <si>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</si>
  <si>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</si>
  <si>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</si>
  <si>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</si>
  <si>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</si>
  <si>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</si>
  <si>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</si>
  <si>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</si>
  <si>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</si>
  <si>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</si>
  <si>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</si>
  <si>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</si>
  <si>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</si>
  <si>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</si>
  <si>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</si>
  <si>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</si>
  <si>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</si>
  <si>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</si>
  <si>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</si>
  <si>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</si>
  <si>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</si>
  <si>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</si>
  <si>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</si>
  <si>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</si>
  <si>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</si>
  <si>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</si>
  <si>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</si>
  <si>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</si>
  <si>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</si>
  <si>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</si>
  <si>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</si>
  <si>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</si>
  <si>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</si>
  <si>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</si>
  <si>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</si>
  <si>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</si>
  <si>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</si>
  <si>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</si>
  <si>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</si>
  <si>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</si>
  <si>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</si>
  <si>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</si>
  <si>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</si>
  <si>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</si>
  <si>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</si>
  <si>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</si>
  <si>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</si>
  <si>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</si>
  <si>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</si>
  <si>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</si>
  <si>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</si>
  <si>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</si>
  <si>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</si>
  <si>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</si>
  <si>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</si>
  <si>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</si>
  <si>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</si>
  <si>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</si>
  <si>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</si>
  <si>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</si>
  <si>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</si>
  <si>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</si>
  <si>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</si>
  <si>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</si>
  <si>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</si>
  <si>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</si>
  <si>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</si>
  <si>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</si>
  <si>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</si>
  <si>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</si>
  <si>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</si>
  <si>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</si>
  <si>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</si>
  <si>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</si>
  <si>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</si>
  <si>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</si>
  <si>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</si>
  <si>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</si>
  <si>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</si>
  <si>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</si>
  <si>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</si>
  <si>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</si>
  <si>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</si>
  <si>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</si>
  <si>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</si>
  <si>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</si>
  <si>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</si>
  <si>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</si>
  <si>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</si>
  <si>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</si>
  <si>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</si>
  <si>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</si>
  <si>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</si>
  <si>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</si>
  <si>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</si>
  <si>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</si>
  <si>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</si>
  <si>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</si>
  <si>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</si>
  <si>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</si>
  <si>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</si>
  <si>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</si>
  <si>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</si>
  <si>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</si>
  <si>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</si>
  <si>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</si>
  <si>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</si>
  <si>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</si>
  <si>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</si>
  <si>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</si>
  <si>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</si>
  <si>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</si>
  <si>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</si>
  <si>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</si>
  <si>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</si>
  <si>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</si>
  <si>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</si>
  <si>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</si>
  <si>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</si>
  <si>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</si>
  <si>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</si>
  <si>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</si>
  <si>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</si>
  <si>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</si>
  <si>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</si>
  <si>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</si>
  <si>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</si>
  <si>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</si>
  <si>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</si>
  <si>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</si>
  <si>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</si>
  <si>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</si>
  <si>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</si>
  <si>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</si>
  <si>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</si>
  <si>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</si>
  <si>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</si>
  <si>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</si>
  <si>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</si>
  <si>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</si>
  <si>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</si>
  <si>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</si>
  <si>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</si>
  <si>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</si>
  <si>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</si>
  <si>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</si>
  <si>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</si>
  <si>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</si>
  <si>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</si>
  <si>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</si>
  <si>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</si>
  <si>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</si>
  <si>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</si>
  <si>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</si>
  <si>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</si>
  <si>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</si>
  <si>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</si>
  <si>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</si>
  <si>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</si>
  <si>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</si>
  <si>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</si>
  <si>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</si>
  <si>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</si>
  <si>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</si>
  <si>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</si>
  <si>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</si>
  <si>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</si>
  <si>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</si>
  <si>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</si>
  <si>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</si>
  <si>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</si>
  <si>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</si>
  <si>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</si>
  <si>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</si>
  <si>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</si>
  <si>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</si>
  <si>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</si>
  <si>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</si>
  <si>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</si>
  <si>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</si>
  <si>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</si>
  <si>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</si>
  <si>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</si>
  <si>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</si>
  <si>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</si>
  <si>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</si>
  <si>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</si>
  <si>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</si>
  <si>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</si>
  <si>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</si>
  <si>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</si>
  <si>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</si>
  <si>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</si>
  <si>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</si>
  <si>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</si>
  <si>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</si>
  <si>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</si>
  <si>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</si>
  <si>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</si>
  <si>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</si>
  <si>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</si>
  <si>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</si>
  <si>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</si>
  <si>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</si>
  <si>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</si>
  <si>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</si>
  <si>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</si>
  <si>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</si>
  <si>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</si>
  <si>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</si>
  <si>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</si>
  <si>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</si>
  <si>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</si>
  <si>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</si>
  <si>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</si>
  <si>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</si>
  <si>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</si>
  <si>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</si>
  <si>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</si>
  <si>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</si>
  <si>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</si>
  <si>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</si>
  <si>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</si>
  <si>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</si>
  <si>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</si>
  <si>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</si>
  <si>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</si>
  <si>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</si>
  <si>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</si>
  <si>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</si>
  <si>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</si>
  <si>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</si>
  <si>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</si>
  <si>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</si>
  <si>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</si>
  <si>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</si>
  <si>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</si>
  <si>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</si>
  <si>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</si>
  <si>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</si>
  <si>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</si>
  <si>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</si>
  <si>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</si>
  <si>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</si>
  <si>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</si>
  <si>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</si>
  <si>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</si>
  <si>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</si>
  <si>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</si>
  <si>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</si>
  <si>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</si>
  <si>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</si>
  <si>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</si>
  <si>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</si>
  <si>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</si>
  <si>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</si>
  <si>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</si>
  <si>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</si>
  <si>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</si>
  <si>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</si>
  <si>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</si>
  <si>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</si>
  <si>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</si>
  <si>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</si>
  <si>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</si>
  <si>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</si>
  <si>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</si>
  <si>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</si>
  <si>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</si>
  <si>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</si>
  <si>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</si>
  <si>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</si>
  <si>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</si>
  <si>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</si>
  <si>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</si>
  <si>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</si>
  <si>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</si>
  <si>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</si>
  <si>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</si>
  <si>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</si>
  <si>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</si>
  <si>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</si>
  <si>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</si>
  <si>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</si>
  <si>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</si>
  <si>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</si>
  <si>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</si>
  <si>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</si>
  <si>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</si>
  <si>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</si>
  <si>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</si>
  <si>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</si>
  <si>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</si>
  <si>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</si>
  <si>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</si>
  <si>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</si>
  <si>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</si>
  <si>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</si>
  <si>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</si>
  <si>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</si>
  <si>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</si>
  <si>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</si>
  <si>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</si>
  <si>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</si>
  <si>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</si>
  <si>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</si>
  <si>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</si>
  <si>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</si>
  <si>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</si>
  <si>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</si>
  <si>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</si>
  <si>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</si>
  <si>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</si>
  <si>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</si>
  <si>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</si>
  <si>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</si>
  <si>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</si>
  <si>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</si>
  <si>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</si>
  <si>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</si>
  <si>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</si>
  <si>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</si>
  <si>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</si>
  <si>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</si>
  <si>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</si>
  <si>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</si>
  <si>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</si>
  <si>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</si>
  <si>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</si>
  <si>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</si>
  <si>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</si>
  <si>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</si>
  <si>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</si>
  <si>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</si>
  <si>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</si>
  <si>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</si>
  <si>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</si>
  <si>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</si>
  <si>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</si>
  <si>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</si>
  <si>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</si>
  <si>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</si>
  <si>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</si>
  <si>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</si>
  <si>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</si>
  <si>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</si>
  <si>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</si>
  <si>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</si>
  <si>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</si>
  <si>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</si>
  <si>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</si>
  <si>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</si>
  <si>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</si>
  <si>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</si>
  <si>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</si>
  <si>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</si>
  <si>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</si>
  <si>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</si>
  <si>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</si>
  <si>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</si>
  <si>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</si>
  <si>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</si>
  <si>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</si>
  <si>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</si>
  <si>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</si>
  <si>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</si>
  <si>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</si>
  <si>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</si>
  <si>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</si>
  <si>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</si>
  <si>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</si>
  <si>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</si>
  <si>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</si>
  <si>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</si>
  <si>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</si>
  <si>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</si>
  <si>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</si>
  <si>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</si>
  <si>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</si>
  <si>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</si>
  <si>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</si>
  <si>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</si>
  <si>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</si>
  <si>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</si>
  <si>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</si>
  <si>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</si>
  <si>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</si>
  <si>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</si>
  <si>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</si>
  <si>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</si>
  <si>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</si>
  <si>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</si>
  <si>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</si>
  <si>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</si>
  <si>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</si>
  <si>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</si>
  <si>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</si>
  <si>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</si>
  <si>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</si>
  <si>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</si>
  <si>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</si>
  <si>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</si>
  <si>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</si>
  <si>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</si>
  <si>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</si>
  <si>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</si>
  <si>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</si>
  <si>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</si>
  <si>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</si>
  <si>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</si>
  <si>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</si>
  <si>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</si>
  <si>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</si>
  <si>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</si>
  <si>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</si>
  <si>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</si>
  <si>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</si>
  <si>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</si>
  <si>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</si>
  <si>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</si>
  <si>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</si>
  <si>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</si>
  <si>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</si>
  <si>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</si>
  <si>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</si>
  <si>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</si>
  <si>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</si>
  <si>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</si>
  <si>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</si>
  <si>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</si>
  <si>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</si>
  <si>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</si>
  <si>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</si>
  <si>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</si>
  <si>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</si>
  <si>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</si>
  <si>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</si>
  <si>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</si>
  <si>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</si>
  <si>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</si>
  <si>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</si>
  <si>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</si>
  <si>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</si>
  <si>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</si>
  <si>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</si>
  <si>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</si>
  <si>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</si>
  <si>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</si>
  <si>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</si>
  <si>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</si>
  <si>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</si>
  <si>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</si>
  <si>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</si>
  <si>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</si>
  <si>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</si>
  <si>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</si>
  <si>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</si>
  <si>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</si>
  <si>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</si>
  <si>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</si>
  <si>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</si>
  <si>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</si>
  <si>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</si>
  <si>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</si>
  <si>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</si>
  <si>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</si>
  <si>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</si>
  <si>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</si>
  <si>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</si>
  <si>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</si>
  <si>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</si>
  <si>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</si>
  <si>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</si>
  <si>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</si>
  <si>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</si>
  <si>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</si>
  <si>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</si>
  <si>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</si>
  <si>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</si>
  <si>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</si>
  <si>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</si>
  <si>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</si>
  <si>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</si>
  <si>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</si>
  <si>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</si>
  <si>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</si>
  <si>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</si>
  <si>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</si>
  <si>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</si>
  <si>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</si>
  <si>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</si>
  <si>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</si>
  <si>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</si>
  <si>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</si>
  <si>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</si>
  <si>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</si>
  <si>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</si>
  <si>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</si>
  <si>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</si>
  <si>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</si>
  <si>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</si>
  <si>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</si>
  <si>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</si>
  <si>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</si>
  <si>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</si>
  <si>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</si>
  <si>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</si>
  <si>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</si>
  <si>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</si>
  <si>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</si>
  <si>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</si>
  <si>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</si>
  <si>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</si>
  <si>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</si>
  <si>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</si>
  <si>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</si>
  <si>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</si>
  <si>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</si>
  <si>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</si>
  <si>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</si>
  <si>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</si>
  <si>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</si>
  <si>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</si>
  <si>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</si>
  <si>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</si>
  <si>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</si>
  <si>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</si>
  <si>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</si>
  <si>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</si>
  <si>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</si>
  <si>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</si>
  <si>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</si>
  <si>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</si>
  <si>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</si>
  <si>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</si>
  <si>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</si>
  <si>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</si>
  <si>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</si>
  <si>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</si>
  <si>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</si>
  <si>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</si>
  <si>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</si>
  <si>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</si>
  <si>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</si>
  <si>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</si>
  <si>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</si>
  <si>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</si>
  <si>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</si>
  <si>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</si>
  <si>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</si>
  <si>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</si>
  <si>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</si>
  <si>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</si>
  <si>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</si>
  <si>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</si>
  <si>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</si>
  <si>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</si>
  <si>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</si>
  <si>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</si>
  <si>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</si>
  <si>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</si>
  <si>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</si>
  <si>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</si>
  <si>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</si>
  <si>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</si>
  <si>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</si>
  <si>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</si>
  <si>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</si>
  <si>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</si>
  <si>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</si>
  <si>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</si>
  <si>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</si>
  <si>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</si>
  <si>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</si>
  <si>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</si>
  <si>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</si>
  <si>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</si>
  <si>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</si>
  <si>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</si>
  <si>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</si>
  <si>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</si>
  <si>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</si>
  <si>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</si>
  <si>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</si>
  <si>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</si>
  <si>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</si>
  <si>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</si>
  <si>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</si>
  <si>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</si>
  <si>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</si>
  <si>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</si>
  <si>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</si>
  <si>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</si>
  <si>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</si>
  <si>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</si>
  <si>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</si>
  <si>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</si>
  <si>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</si>
  <si>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</si>
  <si>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</si>
  <si>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</si>
  <si>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</si>
  <si>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</si>
  <si>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</si>
  <si>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</si>
  <si>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</si>
  <si>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</si>
  <si>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</si>
  <si>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</si>
  <si>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</si>
  <si>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</si>
  <si>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</si>
  <si>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</si>
  <si>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</si>
  <si>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</si>
  <si>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</si>
  <si>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</si>
  <si>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</si>
  <si>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</si>
  <si>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</si>
  <si>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</si>
  <si>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</si>
  <si>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</si>
  <si>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</si>
  <si>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</si>
  <si>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</si>
  <si>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</si>
  <si>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</si>
  <si>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</si>
  <si>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</si>
  <si>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</si>
  <si>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</si>
  <si>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</si>
  <si>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</si>
  <si>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</si>
  <si>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</si>
  <si>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</si>
  <si>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</si>
  <si>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</si>
  <si>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</si>
  <si>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</si>
  <si>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</si>
  <si>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</si>
  <si>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</si>
  <si>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</si>
  <si>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</si>
  <si>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</si>
  <si>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</si>
  <si>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</si>
  <si>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</si>
  <si>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</si>
  <si>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</si>
  <si>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</si>
  <si>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</si>
  <si>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</si>
  <si>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</si>
  <si>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</si>
  <si>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</si>
  <si>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</si>
  <si>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</si>
  <si>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</si>
  <si>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</si>
  <si>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</si>
  <si>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</si>
  <si>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</si>
  <si>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</si>
  <si>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</si>
  <si>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</si>
  <si>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</si>
  <si>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</si>
  <si>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</si>
  <si>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</si>
  <si>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</si>
  <si>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</si>
  <si>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</si>
  <si>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</si>
  <si>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</si>
  <si>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</si>
  <si>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</si>
  <si>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</si>
  <si>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</si>
  <si>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</si>
  <si>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</si>
  <si>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</si>
  <si>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</si>
  <si>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</si>
  <si>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</si>
  <si>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</si>
  <si>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</si>
  <si>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</si>
  <si>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</si>
  <si>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</si>
  <si>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</si>
  <si>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</si>
  <si>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</si>
  <si>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</si>
  <si>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</si>
  <si>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</si>
  <si>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</si>
  <si>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</si>
  <si>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</si>
  <si>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</si>
  <si>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</si>
  <si>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</si>
  <si>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</si>
  <si>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</si>
  <si>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</si>
  <si>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</si>
  <si>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</si>
  <si>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</si>
  <si>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</si>
  <si>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</si>
  <si>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</si>
  <si>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</si>
  <si>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</si>
  <si>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</si>
  <si>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</si>
  <si>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</si>
  <si>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</si>
  <si>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</si>
  <si>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</si>
  <si>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</si>
  <si>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</si>
  <si>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</si>
  <si>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</si>
  <si>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</si>
  <si>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</si>
  <si>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</si>
  <si>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</si>
  <si>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</si>
  <si>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</si>
  <si>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</si>
  <si>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</si>
  <si>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</si>
  <si>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</si>
  <si>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</si>
  <si>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</si>
  <si>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</si>
  <si>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</si>
  <si>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</si>
  <si>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</si>
  <si>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</si>
  <si>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</si>
  <si>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</si>
  <si>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</si>
  <si>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</si>
  <si>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</si>
  <si>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</si>
  <si>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</si>
  <si>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</si>
  <si>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</si>
  <si>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</si>
  <si>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</si>
  <si>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</si>
  <si>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</si>
  <si>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</si>
  <si>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</si>
  <si>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</si>
  <si>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</si>
  <si>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</si>
  <si>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</si>
  <si>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</si>
  <si>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</si>
  <si>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</si>
  <si>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</si>
  <si>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</si>
  <si>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</si>
  <si>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</si>
  <si>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</si>
  <si>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</si>
  <si>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</si>
  <si>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</si>
  <si>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</si>
  <si>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</si>
  <si>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</si>
  <si>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</si>
  <si>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</si>
  <si>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</si>
  <si>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</si>
  <si>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</si>
  <si>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</si>
  <si>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</si>
  <si>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</si>
  <si>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</si>
  <si>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</si>
  <si>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</si>
  <si>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</si>
  <si>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</si>
  <si>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</si>
  <si>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</si>
  <si>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</si>
  <si>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</si>
  <si>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</si>
  <si>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</si>
  <si>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</si>
  <si>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</si>
  <si>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</si>
  <si>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</si>
  <si>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</si>
  <si>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</si>
  <si>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</si>
  <si>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</si>
  <si>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</si>
  <si>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</si>
  <si>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</si>
  <si>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</si>
  <si>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</si>
  <si>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</si>
  <si>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</si>
  <si>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</si>
  <si>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</si>
  <si>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</si>
  <si>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</si>
  <si>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</si>
  <si>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</si>
  <si>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</si>
  <si>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</si>
  <si>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</si>
  <si>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</si>
  <si>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</si>
  <si>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</si>
  <si>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</si>
  <si>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</si>
  <si>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</si>
  <si>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</si>
  <si>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</si>
  <si>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</si>
  <si>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</si>
  <si>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</si>
  <si>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</si>
  <si>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</si>
  <si>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</si>
  <si>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</si>
  <si>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</si>
  <si>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</si>
  <si>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</si>
  <si>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</si>
  <si>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</si>
  <si>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</si>
  <si>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</si>
  <si>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</si>
  <si>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</si>
  <si>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</si>
  <si>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</si>
  <si>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</si>
  <si>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</si>
  <si>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</si>
  <si>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</si>
  <si>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</si>
  <si>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</si>
  <si>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</si>
  <si>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</si>
  <si>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</si>
  <si>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</si>
  <si>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</si>
  <si>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</si>
  <si>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</si>
  <si>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</si>
  <si>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</si>
  <si>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</si>
  <si>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</si>
  <si>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</si>
  <si>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</si>
  <si>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</si>
  <si>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</si>
  <si>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</si>
  <si>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</si>
  <si>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</si>
  <si>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</si>
  <si>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</si>
  <si>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</si>
  <si>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</si>
  <si>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</si>
  <si>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</si>
  <si>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</si>
  <si>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</si>
  <si>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</si>
  <si>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</si>
  <si>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</si>
  <si>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</si>
  <si>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</si>
  <si>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</si>
  <si>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</si>
  <si>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</si>
  <si>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</si>
  <si>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</si>
  <si>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</si>
  <si>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</si>
  <si>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</si>
  <si>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</si>
  <si>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</si>
  <si>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</si>
  <si>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</si>
  <si>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</si>
  <si>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</si>
  <si>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</si>
  <si>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</si>
  <si>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</si>
  <si>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</si>
  <si>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</si>
  <si>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</si>
  <si>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</si>
  <si>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</si>
  <si>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</si>
  <si>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</si>
  <si>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</si>
  <si>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</si>
  <si>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</si>
  <si>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</si>
  <si>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</si>
  <si>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</si>
  <si>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</si>
  <si>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</si>
  <si>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</si>
  <si>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</si>
  <si>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</si>
  <si>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</si>
  <si>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</si>
  <si>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</si>
  <si>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</si>
  <si>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</si>
  <si>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</si>
  <si>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</si>
  <si>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</si>
  <si>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</si>
  <si>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</si>
  <si>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</si>
  <si>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</si>
  <si>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</si>
  <si>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</si>
  <si>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</si>
  <si>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</si>
  <si>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</si>
  <si>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</si>
  <si>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</si>
  <si>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</si>
  <si>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</si>
  <si>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</si>
  <si>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</si>
  <si>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</si>
  <si>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</si>
  <si>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</si>
  <si>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</si>
  <si>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</si>
  <si>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</si>
  <si>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</si>
  <si>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</si>
  <si>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</si>
  <si>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</si>
  <si>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</si>
  <si>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</si>
  <si>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</si>
  <si>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</si>
  <si>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</si>
  <si>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</si>
  <si>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</si>
  <si>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</si>
  <si>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</si>
  <si>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</si>
  <si>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</si>
  <si>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</si>
  <si>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</si>
  <si>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</si>
  <si>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</si>
  <si>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</si>
  <si>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</si>
  <si>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</si>
  <si>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</si>
  <si>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</si>
  <si>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</si>
  <si>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</si>
  <si>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</si>
  <si>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</si>
  <si>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</si>
  <si>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</si>
  <si>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</si>
  <si>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</si>
  <si>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</si>
  <si>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</si>
  <si>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</si>
  <si>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</si>
  <si>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</si>
  <si>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</si>
  <si>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</si>
  <si>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</si>
  <si>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</si>
  <si>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</si>
  <si>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</si>
  <si>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</si>
  <si>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</si>
  <si>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</si>
  <si>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</si>
  <si>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</si>
  <si>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</si>
  <si>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</si>
  <si>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</si>
  <si>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</si>
  <si>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</si>
  <si>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</si>
  <si>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</si>
  <si>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</si>
  <si>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</si>
  <si>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</si>
  <si>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</si>
  <si>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</si>
  <si>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</si>
  <si>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</si>
  <si>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</si>
  <si>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</si>
  <si>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</si>
  <si>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</si>
  <si>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</si>
  <si>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</si>
  <si>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</si>
  <si>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</si>
  <si>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</si>
  <si>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</si>
  <si>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</si>
  <si>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</si>
  <si>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</si>
  <si>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</si>
  <si>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</si>
  <si>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</si>
  <si>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</si>
  <si>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</si>
  <si>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</si>
  <si>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</si>
  <si>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</si>
  <si>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</si>
  <si>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</si>
  <si>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</si>
  <si>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</si>
  <si>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</si>
  <si>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</si>
  <si>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</si>
  <si>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</si>
  <si>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</si>
  <si>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</si>
  <si>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</si>
  <si>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</si>
  <si>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</si>
  <si>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</si>
  <si>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</si>
  <si>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</si>
  <si>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</si>
  <si>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</si>
  <si>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</si>
  <si>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</si>
  <si>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</si>
  <si>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</si>
  <si>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</si>
  <si>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</si>
  <si>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</si>
  <si>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</si>
  <si>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</si>
  <si>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</si>
  <si>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</si>
  <si>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</si>
  <si>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</si>
  <si>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</si>
  <si>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</si>
  <si>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</si>
  <si>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</si>
  <si>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</si>
  <si>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</si>
  <si>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</si>
  <si>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</si>
  <si>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</si>
  <si>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</si>
  <si>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</si>
  <si>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</si>
  <si>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</si>
  <si>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</si>
  <si>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</si>
  <si>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</si>
  <si>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</si>
  <si>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</si>
  <si>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</si>
  <si>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</si>
  <si>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</si>
  <si>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</si>
  <si>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</si>
  <si>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</si>
  <si>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</si>
  <si>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</si>
  <si>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</si>
  <si>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</si>
  <si>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</si>
  <si>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</si>
  <si>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</si>
  <si>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</si>
  <si>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</si>
  <si>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</si>
  <si>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</si>
  <si>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</si>
  <si>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</si>
  <si>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</si>
  <si>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</si>
  <si>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</si>
  <si>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</si>
  <si>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</si>
  <si>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</si>
  <si>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</si>
  <si>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</si>
  <si>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</si>
  <si>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</si>
  <si>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</si>
  <si>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</si>
  <si>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</si>
  <si>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</si>
  <si>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</si>
  <si>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</si>
  <si>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</si>
  <si>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</si>
  <si>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</si>
  <si>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</si>
  <si>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</si>
  <si>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</si>
  <si>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</si>
  <si>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</si>
  <si>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</si>
  <si>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</si>
  <si>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</si>
  <si>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</si>
  <si>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</si>
  <si>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</si>
  <si>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</si>
  <si>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</si>
  <si>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</si>
  <si>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</si>
  <si>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</si>
  <si>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</si>
  <si>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</si>
  <si>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</si>
  <si>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</si>
  <si>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</si>
  <si>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</si>
  <si>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</si>
  <si>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</si>
  <si>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</si>
  <si>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</si>
  <si>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</si>
  <si>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</si>
  <si>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</si>
  <si>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</si>
  <si>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</si>
  <si>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</si>
  <si>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</si>
  <si>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</si>
  <si>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</si>
  <si>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</si>
  <si>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</si>
  <si>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</si>
  <si>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</si>
  <si>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</si>
  <si>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</si>
  <si>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</si>
  <si>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</si>
  <si>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</si>
  <si>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</si>
  <si>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</si>
  <si>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</si>
  <si>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</si>
  <si>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</si>
  <si>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</si>
  <si>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</si>
  <si>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</si>
  <si>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</si>
  <si>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</si>
  <si>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</si>
  <si>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</si>
  <si>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</si>
  <si>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</si>
  <si>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</si>
  <si>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</si>
  <si>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</si>
  <si>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</si>
  <si>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</si>
  <si>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</si>
  <si>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</si>
  <si>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</si>
  <si>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</si>
  <si>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</si>
  <si>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</si>
  <si>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</si>
  <si>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</si>
  <si>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</si>
  <si>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</si>
  <si>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</si>
  <si>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</si>
  <si>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</si>
  <si>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</si>
  <si>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</si>
  <si>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</si>
  <si>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</si>
  <si>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</si>
  <si>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</si>
  <si>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</si>
  <si>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</si>
  <si>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</si>
  <si>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</si>
  <si>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</si>
  <si>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</si>
  <si>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</si>
  <si>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</si>
  <si>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</si>
  <si>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</si>
  <si>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</si>
  <si>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</si>
  <si>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</si>
  <si>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</si>
  <si>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</si>
  <si>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</si>
  <si>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</si>
  <si>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</si>
  <si>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</si>
  <si>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</si>
  <si>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</si>
  <si>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</si>
  <si>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</si>
  <si>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</si>
  <si>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</si>
  <si>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</si>
  <si>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</si>
  <si>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</si>
  <si>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</si>
  <si>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</si>
  <si>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</si>
  <si>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</si>
  <si>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</si>
  <si>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</si>
  <si>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</si>
  <si>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</si>
  <si>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</si>
  <si>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</si>
  <si>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</si>
  <si>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</si>
  <si>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</si>
  <si>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</si>
  <si>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</si>
  <si>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</si>
  <si>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</si>
  <si>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</si>
  <si>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</si>
  <si>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</si>
  <si>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</si>
  <si>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</si>
  <si>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</si>
  <si>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</si>
  <si>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</si>
  <si>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</si>
  <si>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</si>
  <si>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</si>
  <si>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</si>
  <si>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</si>
  <si>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</si>
  <si>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</si>
  <si>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</si>
  <si>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</si>
  <si>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</si>
  <si>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</si>
  <si>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</si>
  <si>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</si>
  <si>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</si>
  <si>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</si>
  <si>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</si>
  <si>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</si>
  <si>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</si>
  <si>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</si>
  <si>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</si>
  <si>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</si>
  <si>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</si>
  <si>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</si>
  <si>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</si>
  <si>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</si>
  <si>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</si>
  <si>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</si>
  <si>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</si>
  <si>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</si>
  <si>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</si>
  <si>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</si>
  <si>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</si>
  <si>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</si>
  <si>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</si>
  <si>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</si>
  <si>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</si>
  <si>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</si>
  <si>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</si>
  <si>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</si>
  <si>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</si>
  <si>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</si>
  <si>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</si>
  <si>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</si>
  <si>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</si>
  <si>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</si>
  <si>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</si>
  <si>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</si>
  <si>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</si>
  <si>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</si>
  <si>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</si>
  <si>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</si>
  <si>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</si>
  <si>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</si>
  <si>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</si>
  <si>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</si>
  <si>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</si>
  <si>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</si>
  <si>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</si>
  <si>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</si>
  <si>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</si>
  <si>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</si>
  <si>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</si>
  <si>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</si>
  <si>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</si>
  <si>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</si>
  <si>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</si>
  <si>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</si>
  <si>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</si>
  <si>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</si>
  <si>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</si>
  <si>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</si>
  <si>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</si>
  <si>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</si>
  <si>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</si>
  <si>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</si>
  <si>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</si>
  <si>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</si>
  <si>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</si>
  <si>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</si>
  <si>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</si>
  <si>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</si>
  <si>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</si>
  <si>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</si>
  <si>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</si>
  <si>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</si>
  <si>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</si>
  <si>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</si>
  <si>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</si>
  <si>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</si>
  <si>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</si>
  <si>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</si>
  <si>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</si>
  <si>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</si>
  <si>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</si>
  <si>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</si>
  <si>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</si>
  <si>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</si>
  <si>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</si>
  <si>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</si>
  <si>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</si>
  <si>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</si>
  <si>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</si>
  <si>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</si>
  <si>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</si>
  <si>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</si>
  <si>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</si>
  <si>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</si>
  <si>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</si>
  <si>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</si>
  <si>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</si>
  <si>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</si>
  <si>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</si>
  <si>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</si>
  <si>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</si>
  <si>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</si>
  <si>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</si>
  <si>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</si>
  <si>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</si>
  <si>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</si>
  <si>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</si>
  <si>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</si>
  <si>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</si>
  <si>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</si>
  <si>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</si>
  <si>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</si>
  <si>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</si>
  <si>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</si>
  <si>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</si>
  <si>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</si>
  <si>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</si>
  <si>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</si>
  <si>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</si>
  <si>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</si>
  <si>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</si>
  <si>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</si>
  <si>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</si>
  <si>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</si>
  <si>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</si>
  <si>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</si>
  <si>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</si>
  <si>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</si>
  <si>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</si>
  <si>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</si>
  <si>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</si>
  <si>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</si>
  <si>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</si>
  <si>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</si>
  <si>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</si>
  <si>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</si>
  <si>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</si>
  <si>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</si>
  <si>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</si>
  <si>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</si>
  <si>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</si>
  <si>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</si>
  <si>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</si>
  <si>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</si>
  <si>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</si>
  <si>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</si>
  <si>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</si>
  <si>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</si>
  <si>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</si>
  <si>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</si>
  <si>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</si>
  <si>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</si>
  <si>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</si>
  <si>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</si>
  <si>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</si>
  <si>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</si>
  <si>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</si>
  <si>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</si>
  <si>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</si>
  <si>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</si>
  <si>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</si>
  <si>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</si>
  <si>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</si>
  <si>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</si>
  <si>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</si>
  <si>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</si>
  <si>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</si>
  <si>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</si>
  <si>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</si>
  <si>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</si>
  <si>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</si>
  <si>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</si>
  <si>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</si>
  <si>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</si>
  <si>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</si>
  <si>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</si>
  <si>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</si>
  <si>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</si>
  <si>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</si>
  <si>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</si>
  <si>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</si>
  <si>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</si>
  <si>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</si>
  <si>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</si>
  <si>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</si>
  <si>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</si>
  <si>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</si>
  <si>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</si>
  <si>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</si>
  <si>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</si>
  <si>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</si>
  <si>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</si>
  <si>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</si>
  <si>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</si>
  <si>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</si>
  <si>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</si>
  <si>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</si>
  <si>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</si>
  <si>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</si>
  <si>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</si>
  <si>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</si>
  <si>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</si>
  <si>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</si>
  <si>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</si>
  <si>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</si>
  <si>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</si>
  <si>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</si>
  <si>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</si>
  <si>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</si>
  <si>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</si>
  <si>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</si>
  <si>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</si>
  <si>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</si>
  <si>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</si>
  <si>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</si>
  <si>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</si>
  <si>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</si>
  <si>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</si>
  <si>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</si>
  <si>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</si>
  <si>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</si>
  <si>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</si>
  <si>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</si>
  <si>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</si>
  <si>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</si>
  <si>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</si>
  <si>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</si>
  <si>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</si>
  <si>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</si>
  <si>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</si>
  <si>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</si>
  <si>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</si>
  <si>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</si>
  <si>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</si>
  <si>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</si>
  <si>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</si>
  <si>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</si>
  <si>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</si>
  <si>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</si>
  <si>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</si>
  <si>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</si>
  <si>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</si>
  <si>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</si>
  <si>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</si>
  <si>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</si>
  <si>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</si>
  <si>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</si>
  <si>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</si>
  <si>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</si>
  <si>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</si>
  <si>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</si>
  <si>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</si>
  <si>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</si>
  <si>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</si>
  <si>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</si>
  <si>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</si>
  <si>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</si>
  <si>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</si>
  <si>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</si>
  <si>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</si>
  <si>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</si>
  <si>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</si>
  <si>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</si>
  <si>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</si>
  <si>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</si>
  <si>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</si>
  <si>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</si>
  <si>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</si>
  <si>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</si>
  <si>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</si>
  <si>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</si>
  <si>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</si>
  <si>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</si>
  <si>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</si>
  <si>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</si>
  <si>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</si>
  <si>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</si>
  <si>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</si>
  <si>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</si>
  <si>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</si>
  <si>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</si>
  <si>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</si>
  <si>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</si>
  <si>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</si>
  <si>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</si>
  <si>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</si>
  <si>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</si>
  <si>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</si>
  <si>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</si>
  <si>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</si>
  <si>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</si>
  <si>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</si>
  <si>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</si>
  <si>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</si>
  <si>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</si>
  <si>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</si>
  <si>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</si>
  <si>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</si>
  <si>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</si>
  <si>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</si>
  <si>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</si>
  <si>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</si>
  <si>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</si>
  <si>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</si>
  <si>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</si>
  <si>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</si>
  <si>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</si>
  <si>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</si>
  <si>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</si>
  <si>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</si>
  <si>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</si>
  <si>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</si>
  <si>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</si>
  <si>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</si>
  <si>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</si>
  <si>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</si>
  <si>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</si>
  <si>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</si>
  <si>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</si>
  <si>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</si>
  <si>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</si>
  <si>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</si>
  <si>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</si>
  <si>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</si>
  <si>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</si>
  <si>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</si>
  <si>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</si>
  <si>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</si>
  <si>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</si>
  <si>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</si>
  <si>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</si>
  <si>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</si>
  <si>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</si>
  <si>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</si>
  <si>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</si>
  <si>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</si>
  <si>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</si>
  <si>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</si>
  <si>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</si>
  <si>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</si>
  <si>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</si>
  <si>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</si>
  <si>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</si>
  <si>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</si>
  <si>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</si>
  <si>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</si>
  <si>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</si>
  <si>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</si>
  <si>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</si>
  <si>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</si>
  <si>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</si>
  <si>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</si>
  <si>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</si>
  <si>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</si>
  <si>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</si>
  <si>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</si>
  <si>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</si>
  <si>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</si>
  <si>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</si>
  <si>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</si>
  <si>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</si>
  <si>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</si>
  <si>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</si>
  <si>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</si>
  <si>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</si>
  <si>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</si>
  <si>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</si>
  <si>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</si>
  <si>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</si>
  <si>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</si>
  <si>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</si>
  <si>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</si>
  <si>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</si>
  <si>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</si>
  <si>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</si>
  <si>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</si>
  <si>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</si>
  <si>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</si>
  <si>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</si>
  <si>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</si>
  <si>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</si>
  <si>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</si>
  <si>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</si>
  <si>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</si>
  <si>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</si>
  <si>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</si>
  <si>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</si>
  <si>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</si>
  <si>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</si>
  <si>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</si>
  <si>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</si>
  <si>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</si>
  <si>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</si>
  <si>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</si>
  <si>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</si>
  <si>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</si>
  <si>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</si>
  <si>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</si>
  <si>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</si>
  <si>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</si>
  <si>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</si>
  <si>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</si>
  <si>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</si>
  <si>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</si>
  <si>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</si>
  <si>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</si>
  <si>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</si>
  <si>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</si>
  <si>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</si>
  <si>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</si>
  <si>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</si>
  <si>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</si>
  <si>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</si>
  <si>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</si>
  <si>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</si>
  <si>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</si>
  <si>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</si>
  <si>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</si>
  <si>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</si>
  <si>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</si>
  <si>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</si>
  <si>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</si>
  <si>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</si>
  <si>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</si>
  <si>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</si>
  <si>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</si>
  <si>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</si>
  <si>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</si>
  <si>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</si>
  <si>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</si>
  <si>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</si>
  <si>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</si>
  <si>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</si>
  <si>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</si>
  <si>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</si>
  <si>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</si>
  <si>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</si>
  <si>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</si>
  <si>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</si>
  <si>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</si>
  <si>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</si>
  <si>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</si>
  <si>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</si>
  <si>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</si>
  <si>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</si>
  <si>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</si>
  <si>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</si>
  <si>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</si>
  <si>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</si>
  <si>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</si>
  <si>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</si>
  <si>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</si>
  <si>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</si>
  <si>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</si>
  <si>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</si>
  <si>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</si>
  <si>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</si>
  <si>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</si>
  <si>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</si>
  <si>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</si>
  <si>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</si>
  <si>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</si>
  <si>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</si>
  <si>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</si>
  <si>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</si>
  <si>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</si>
  <si>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</si>
  <si>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</si>
  <si>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</si>
  <si>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</si>
  <si>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</si>
  <si>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</si>
  <si>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</si>
  <si>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</si>
  <si>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</si>
  <si>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</si>
  <si>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</si>
  <si>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</si>
  <si>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</si>
  <si>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</si>
  <si>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</si>
  <si>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</si>
  <si>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</si>
  <si>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</si>
  <si>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</si>
  <si>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</si>
  <si>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</si>
  <si>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</si>
  <si>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</si>
  <si>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</si>
  <si>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</si>
  <si>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</si>
  <si>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</si>
  <si>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</si>
  <si>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</si>
  <si>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</si>
  <si>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</si>
  <si>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</si>
  <si>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</si>
  <si>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</si>
  <si>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</si>
  <si>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</si>
  <si>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</si>
  <si>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</si>
  <si>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</si>
  <si>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</si>
  <si>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</si>
  <si>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</si>
  <si>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</si>
  <si>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</si>
  <si>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</si>
  <si>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</si>
  <si>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</si>
  <si>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</si>
  <si>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</si>
  <si>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</si>
  <si>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</si>
  <si>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</si>
  <si>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</si>
  <si>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</si>
  <si>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</si>
  <si>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</si>
  <si>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</si>
  <si>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</si>
  <si>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</si>
  <si>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</si>
  <si>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</si>
  <si>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</si>
  <si>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</si>
  <si>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</si>
  <si>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</si>
  <si>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</si>
  <si>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</si>
  <si>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</si>
  <si>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</si>
  <si>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</si>
  <si>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</si>
  <si>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</si>
  <si>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</si>
  <si>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</si>
  <si>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</si>
  <si>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</si>
  <si>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</si>
  <si>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</si>
  <si>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</si>
  <si>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</si>
  <si>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</si>
  <si>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</si>
  <si>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</si>
  <si>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</si>
  <si>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</si>
  <si>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</si>
  <si>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</si>
  <si>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</si>
  <si>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</si>
  <si>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</si>
  <si>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</si>
  <si>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</si>
  <si>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</si>
  <si>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</si>
  <si>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</si>
  <si>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</si>
  <si>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</si>
  <si>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</si>
  <si>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</si>
  <si>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</si>
  <si>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</si>
  <si>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</si>
  <si>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</si>
  <si>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</si>
  <si>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</si>
  <si>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</si>
  <si>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</si>
  <si>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</si>
  <si>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</si>
  <si>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</si>
  <si>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</si>
  <si>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</si>
  <si>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</si>
  <si>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</si>
  <si>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</si>
  <si>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</si>
  <si>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</si>
  <si>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</si>
  <si>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</si>
  <si>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</si>
  <si>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</si>
  <si>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</si>
  <si>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</si>
  <si>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</si>
  <si>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</si>
  <si>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</si>
  <si>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</si>
  <si>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</si>
  <si>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</si>
  <si>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</si>
  <si>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</si>
  <si>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</si>
  <si>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</si>
  <si>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</si>
  <si>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</si>
  <si>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</si>
  <si>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</si>
  <si>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</si>
  <si>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</si>
  <si>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</si>
  <si>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</si>
  <si>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</si>
  <si>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</si>
  <si>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</si>
  <si>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</si>
  <si>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</si>
  <si>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</si>
  <si>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</si>
  <si>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</si>
  <si>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</si>
  <si>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</si>
  <si>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</si>
  <si>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</si>
  <si>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</si>
  <si>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</si>
  <si>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</si>
  <si>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</si>
  <si>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</si>
  <si>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</si>
  <si>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</si>
  <si>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</si>
  <si>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</si>
  <si>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</si>
  <si>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</si>
  <si>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</si>
  <si>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</si>
  <si>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</si>
  <si>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</si>
  <si>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</si>
  <si>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</si>
  <si>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</si>
  <si>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</si>
  <si>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</si>
  <si>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</si>
  <si>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</si>
  <si>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</si>
  <si>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</si>
  <si>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</si>
  <si>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</si>
  <si>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</si>
  <si>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</si>
  <si>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</si>
  <si>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</si>
  <si>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</si>
  <si>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</si>
  <si>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</si>
  <si>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</si>
  <si>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</si>
  <si>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</si>
  <si>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</si>
  <si>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</si>
  <si>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</si>
  <si>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</si>
  <si>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</si>
  <si>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</si>
  <si>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</si>
  <si>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</si>
  <si>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</si>
  <si>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</si>
  <si>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</si>
  <si>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</si>
  <si>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</si>
  <si>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</si>
  <si>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</si>
  <si>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</si>
  <si>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</si>
  <si>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</si>
  <si>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</si>
  <si>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</si>
  <si>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</si>
  <si>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</si>
  <si>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</si>
  <si>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</si>
  <si>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</si>
  <si>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</si>
  <si>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</si>
  <si>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</si>
  <si>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</si>
  <si>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</si>
  <si>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</si>
  <si>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</si>
  <si>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</si>
  <si>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</si>
  <si>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</si>
  <si>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</si>
  <si>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</si>
  <si>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</si>
  <si>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</si>
  <si>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</si>
  <si>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</si>
  <si>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</si>
  <si>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</si>
  <si>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</si>
  <si>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</si>
  <si>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</si>
  <si>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</si>
  <si>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</si>
  <si>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</si>
  <si>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</si>
  <si>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</si>
  <si>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</si>
  <si>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</si>
  <si>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</si>
  <si>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</si>
  <si>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</si>
  <si>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</si>
  <si>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</si>
  <si>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</si>
  <si>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</si>
  <si>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</si>
  <si>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</si>
  <si>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</si>
  <si>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</si>
  <si>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</si>
  <si>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</si>
  <si>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</si>
  <si>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</si>
  <si>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</si>
  <si>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</si>
  <si>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</si>
  <si>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</si>
  <si>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</si>
  <si>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</si>
  <si>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</si>
  <si>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</si>
  <si>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</si>
  <si>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</si>
  <si>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</si>
  <si>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</si>
  <si>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</si>
  <si>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</si>
  <si>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</si>
  <si>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</si>
  <si>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</si>
  <si>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</si>
  <si>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</si>
  <si>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</si>
  <si>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</si>
  <si>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</si>
  <si>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</si>
  <si>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</si>
  <si>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</si>
  <si>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</si>
  <si>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</si>
  <si>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</si>
  <si>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</si>
  <si>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</si>
  <si>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</si>
  <si>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</si>
  <si>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</si>
  <si>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</si>
  <si>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</si>
  <si>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</si>
  <si>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</si>
  <si>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</si>
  <si>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</si>
  <si>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</si>
  <si>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</si>
  <si>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</si>
  <si>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</si>
  <si>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</si>
  <si>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</si>
  <si>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</si>
  <si>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</si>
  <si>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</si>
  <si>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</si>
  <si>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</si>
  <si>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</si>
  <si>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</si>
  <si>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</si>
  <si>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</si>
  <si>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</si>
  <si>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</si>
  <si>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</si>
  <si>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</si>
  <si>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</si>
  <si>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</si>
  <si>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</si>
  <si>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</si>
  <si>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</si>
  <si>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</si>
  <si>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</si>
  <si>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</si>
  <si>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</si>
  <si>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</si>
  <si>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</si>
  <si>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</si>
  <si>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</si>
  <si>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</si>
  <si>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</si>
  <si>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</si>
  <si>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</si>
  <si>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</si>
  <si>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</si>
  <si>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</si>
  <si>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</si>
  <si>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</si>
  <si>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</si>
  <si>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</si>
  <si>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</si>
  <si>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</si>
  <si>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</si>
  <si>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</si>
  <si>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</si>
  <si>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</si>
  <si>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</si>
  <si>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</si>
  <si>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</si>
  <si>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</si>
  <si>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</si>
  <si>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</si>
  <si>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</si>
  <si>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</si>
  <si>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</si>
  <si>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</si>
  <si>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</si>
  <si>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</si>
  <si>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</si>
  <si>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</si>
  <si>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</si>
  <si>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</si>
  <si>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</si>
  <si>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</si>
  <si>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</si>
  <si>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</si>
  <si>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</si>
  <si>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</si>
  <si>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</si>
  <si>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</si>
  <si>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</si>
  <si>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</si>
  <si>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</si>
  <si>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</si>
  <si>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</si>
  <si>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</si>
  <si>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</si>
  <si>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</si>
  <si>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</si>
  <si>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</si>
  <si>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</si>
  <si>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</si>
  <si>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</si>
  <si>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</si>
  <si>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</si>
  <si>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</si>
  <si>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</si>
  <si>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</si>
  <si>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</si>
  <si>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</si>
  <si>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</si>
  <si>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</si>
  <si>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</si>
  <si>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</si>
  <si>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</si>
  <si>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</si>
  <si>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</si>
  <si>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</si>
  <si>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</si>
  <si>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</si>
  <si>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</si>
  <si>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</si>
  <si>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</si>
  <si>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</si>
  <si>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</si>
  <si>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</si>
  <si>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</si>
  <si>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</si>
  <si>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</si>
  <si>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</si>
  <si>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</si>
  <si>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</si>
  <si>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</si>
  <si>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</si>
  <si>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</si>
  <si>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</si>
  <si>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</si>
  <si>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</si>
  <si>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</si>
  <si>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</si>
  <si>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</si>
  <si>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</si>
  <si>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</si>
  <si>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</si>
  <si>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</si>
  <si>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</si>
  <si>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</si>
  <si>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</si>
  <si>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</si>
  <si>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</si>
  <si>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</si>
  <si>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</si>
  <si>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</si>
  <si>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</si>
  <si>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</si>
  <si>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</si>
  <si>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</si>
  <si>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</si>
  <si>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</si>
  <si>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</si>
  <si>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</si>
  <si>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</si>
  <si>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</si>
  <si>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</si>
  <si>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</si>
  <si>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</si>
  <si>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</si>
  <si>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</si>
  <si>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</si>
  <si>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</si>
  <si>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</si>
  <si>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</si>
  <si>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</si>
  <si>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</si>
  <si>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</si>
  <si>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</si>
  <si>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</si>
  <si>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</si>
  <si>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</si>
  <si>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</si>
  <si>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</si>
  <si>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</si>
  <si>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</si>
  <si>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</si>
  <si>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</si>
  <si>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</si>
  <si>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</si>
  <si>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</si>
  <si>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</si>
  <si>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</si>
  <si>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</si>
  <si>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</si>
  <si>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</si>
  <si>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</si>
  <si>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</si>
  <si>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</si>
  <si>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</si>
  <si>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</si>
  <si>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</si>
  <si>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</si>
  <si>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</si>
  <si>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</si>
  <si>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</si>
  <si>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</si>
  <si>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</si>
  <si>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</si>
  <si>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</si>
  <si>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</si>
  <si>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</si>
  <si>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</si>
  <si>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</si>
  <si>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</si>
  <si>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</si>
  <si>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</si>
  <si>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</si>
  <si>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</si>
  <si>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</si>
  <si>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</si>
  <si>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</si>
  <si>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</si>
  <si>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</si>
  <si>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</si>
  <si>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</si>
  <si>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</si>
  <si>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</si>
  <si>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</si>
  <si>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</si>
  <si>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</si>
  <si>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</si>
  <si>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</si>
  <si>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</si>
  <si>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</si>
  <si>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</si>
  <si>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</si>
  <si>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</si>
  <si>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</si>
  <si>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</si>
  <si>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</si>
  <si>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</si>
  <si>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</si>
  <si>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</si>
  <si>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</si>
  <si>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</si>
  <si>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</si>
  <si>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</si>
  <si>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</si>
  <si>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</si>
  <si>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</si>
  <si>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</si>
  <si>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</si>
  <si>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</si>
  <si>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</si>
  <si>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</si>
  <si>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</si>
  <si>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</si>
  <si>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</si>
  <si>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</si>
  <si>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</si>
  <si>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</si>
  <si>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</si>
  <si>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</si>
  <si>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</si>
  <si>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</si>
  <si>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</si>
  <si>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</si>
  <si>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</si>
  <si>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</si>
  <si>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</si>
  <si>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</si>
  <si>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</si>
  <si>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</si>
  <si>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</si>
  <si>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</si>
  <si>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</si>
  <si>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</si>
  <si>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</si>
  <si>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</si>
  <si>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</si>
  <si>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</si>
  <si>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</si>
  <si>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</si>
  <si>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</si>
  <si>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</si>
  <si>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</si>
  <si>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</si>
  <si>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</si>
  <si>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</si>
  <si>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</si>
  <si>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</si>
  <si>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</si>
  <si>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</si>
  <si>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</si>
  <si>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</si>
  <si>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</si>
  <si>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</si>
  <si>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</si>
  <si>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</si>
  <si>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</si>
  <si>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</si>
  <si>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</si>
  <si>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</si>
  <si>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</si>
  <si>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</si>
  <si>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</si>
  <si>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</si>
  <si>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</si>
  <si>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</si>
  <si>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</si>
  <si>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</si>
  <si>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</si>
  <si>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</si>
  <si>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</si>
  <si>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</si>
  <si>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</si>
  <si>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</si>
  <si>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</si>
  <si>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</si>
  <si>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</si>
  <si>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</si>
  <si>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</si>
  <si>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</si>
  <si>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</si>
  <si>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</si>
  <si>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</si>
  <si>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</si>
  <si>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</si>
  <si>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</si>
  <si>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</si>
  <si>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</si>
  <si>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</si>
  <si>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</si>
  <si>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</si>
  <si>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</si>
  <si>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</si>
  <si>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</si>
  <si>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</si>
  <si>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</si>
  <si>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</si>
  <si>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</si>
  <si>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</si>
  <si>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</si>
  <si>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</si>
  <si>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</si>
  <si>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</si>
  <si>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</si>
  <si>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</si>
  <si>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</si>
  <si>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</si>
  <si>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</si>
  <si>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</si>
  <si>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</si>
  <si>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</si>
  <si>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</si>
  <si>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</si>
  <si>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</si>
  <si>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</si>
  <si>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</si>
  <si>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</si>
  <si>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</si>
  <si>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</si>
  <si>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</si>
  <si>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</si>
  <si>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</si>
  <si>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</si>
  <si>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</si>
  <si>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</si>
  <si>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</si>
  <si>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</si>
  <si>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</si>
  <si>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</si>
  <si>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</si>
  <si>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</si>
  <si>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</si>
  <si>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</si>
  <si>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</si>
  <si>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</si>
  <si>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</si>
  <si>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</si>
  <si>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</si>
  <si>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</si>
  <si>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</si>
  <si>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</si>
  <si>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</si>
  <si>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</si>
  <si>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</si>
  <si>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</si>
  <si>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</si>
  <si>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</si>
  <si>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</si>
  <si>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</si>
  <si>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</si>
  <si>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</si>
  <si>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</si>
  <si>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</si>
  <si>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</si>
  <si>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</si>
  <si>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</si>
  <si>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</si>
  <si>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</si>
  <si>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</si>
  <si>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</si>
  <si>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</si>
  <si>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</si>
  <si>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</si>
  <si>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</si>
  <si>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</si>
  <si>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</si>
  <si>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</si>
  <si>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</si>
  <si>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</si>
  <si>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</si>
  <si>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</si>
  <si>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</si>
  <si>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</si>
  <si>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</si>
  <si>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</si>
  <si>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</si>
  <si>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</si>
  <si>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</si>
  <si>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</si>
  <si>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</si>
  <si>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</si>
  <si>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</si>
  <si>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</si>
  <si>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</si>
  <si>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</si>
  <si>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</si>
  <si>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</si>
  <si>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</si>
  <si>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</si>
  <si>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</si>
  <si>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</si>
  <si>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</si>
  <si>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</si>
  <si>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</si>
  <si>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</si>
  <si>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</si>
  <si>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</si>
  <si>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</si>
  <si>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</si>
  <si>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</si>
  <si>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</si>
  <si>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</si>
  <si>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</si>
  <si>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</si>
  <si>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</si>
  <si>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</si>
  <si>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</si>
  <si>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</si>
  <si>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</si>
  <si>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</si>
  <si>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</si>
  <si>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</si>
  <si>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</si>
  <si>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</si>
  <si>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</si>
  <si>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</si>
  <si>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</si>
  <si>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</si>
  <si>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</si>
  <si>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</si>
  <si>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</si>
  <si>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</si>
  <si>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</si>
  <si>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</si>
  <si>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</si>
  <si>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</si>
  <si>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</si>
  <si>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</si>
  <si>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</si>
  <si>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</si>
  <si>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</si>
  <si>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</si>
  <si>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</si>
  <si>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</si>
  <si>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</si>
  <si>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</si>
  <si>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</si>
  <si>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</si>
  <si>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</si>
  <si>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</si>
  <si>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</si>
  <si>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</si>
  <si>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</si>
  <si>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</si>
  <si>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</si>
  <si>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</si>
  <si>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</si>
  <si>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</si>
  <si>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</si>
  <si>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</si>
  <si>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</si>
  <si>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</si>
  <si>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</si>
  <si>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</si>
  <si>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</si>
  <si>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</si>
  <si>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</si>
  <si>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</si>
  <si>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</si>
  <si>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</si>
  <si>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</si>
  <si>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</si>
  <si>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</si>
  <si>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</si>
  <si>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</si>
  <si>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</si>
  <si>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</si>
  <si>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</si>
  <si>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</si>
  <si>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</si>
  <si>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</si>
  <si>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</si>
  <si>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</si>
  <si>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</si>
  <si>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</si>
  <si>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</si>
  <si>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</si>
  <si>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</si>
  <si>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</si>
  <si>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</si>
  <si>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</si>
  <si>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</si>
  <si>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</si>
  <si>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</si>
  <si>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</si>
  <si>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</si>
  <si>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</si>
  <si>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</si>
  <si>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</si>
  <si>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</si>
  <si>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</si>
  <si>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</si>
  <si>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</si>
  <si>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</si>
  <si>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</si>
  <si>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</si>
  <si>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</si>
  <si>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</si>
  <si>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</si>
  <si>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</si>
  <si>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</si>
  <si>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</si>
  <si>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</si>
  <si>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</si>
  <si>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</si>
  <si>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</si>
  <si>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</si>
  <si>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</si>
  <si>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</si>
  <si>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</si>
  <si>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</si>
  <si>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</si>
  <si>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</si>
  <si>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</si>
  <si>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</si>
  <si>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</si>
  <si>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</si>
  <si>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</si>
  <si>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</si>
  <si>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</si>
  <si>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</si>
  <si>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</si>
  <si>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</si>
  <si>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</si>
  <si>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</si>
  <si>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</si>
  <si>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</si>
  <si>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</si>
  <si>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</si>
  <si>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</si>
  <si>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</si>
  <si>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</si>
  <si>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</si>
  <si>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</si>
  <si>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</si>
  <si>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</si>
  <si>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</si>
  <si>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</si>
  <si>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</si>
  <si>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</si>
  <si>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</si>
  <si>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</si>
  <si>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</si>
  <si>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</si>
  <si>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</si>
  <si>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</si>
  <si>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</si>
  <si>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</si>
  <si>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</si>
  <si>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</si>
  <si>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</si>
  <si>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</si>
  <si>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</si>
  <si>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</si>
  <si>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</si>
  <si>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</si>
  <si>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</si>
  <si>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</si>
  <si>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</si>
  <si>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</si>
  <si>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</si>
  <si>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</si>
  <si>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</si>
  <si>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</si>
  <si>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</si>
  <si>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</si>
  <si>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</si>
  <si>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</si>
  <si>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</si>
  <si>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</si>
  <si>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</si>
  <si>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</si>
  <si>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</si>
  <si>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</si>
  <si>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</si>
  <si>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</si>
  <si>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</si>
  <si>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</si>
  <si>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</si>
  <si>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</si>
  <si>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</si>
  <si>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</si>
  <si>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</si>
  <si>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</si>
  <si>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</si>
  <si>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</si>
  <si>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</si>
  <si>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</si>
  <si>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</si>
  <si>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</si>
  <si>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</si>
  <si>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</si>
  <si>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</si>
  <si>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</si>
  <si>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</si>
  <si>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</si>
  <si>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</si>
  <si>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</si>
  <si>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</si>
  <si>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</si>
  <si>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</si>
  <si>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</si>
  <si>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</si>
  <si>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</si>
  <si>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</si>
  <si>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</si>
  <si>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</si>
  <si>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</si>
  <si>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</si>
  <si>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</si>
  <si>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</si>
  <si>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</si>
  <si>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</si>
  <si>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</si>
  <si>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</si>
  <si>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</si>
  <si>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</si>
  <si>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</si>
  <si>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</si>
  <si>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</si>
  <si>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</si>
  <si>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</si>
  <si>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</si>
  <si>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</si>
  <si>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</si>
  <si>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</si>
  <si>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</si>
  <si>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</si>
  <si>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</si>
  <si>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</si>
  <si>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</si>
  <si>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</si>
  <si>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</si>
  <si>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</si>
  <si>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</si>
  <si>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</si>
  <si>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</si>
  <si>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</si>
  <si>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</si>
  <si>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</si>
  <si>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</si>
  <si>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</si>
  <si>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</si>
  <si>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</si>
  <si>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</si>
  <si>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</si>
  <si>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</si>
  <si>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</si>
  <si>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</si>
  <si>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</si>
  <si>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</si>
  <si>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</si>
  <si>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</si>
  <si>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</si>
  <si>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</si>
  <si>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</si>
  <si>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</si>
  <si>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</si>
  <si>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</si>
  <si>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</si>
  <si>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</si>
  <si>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</si>
  <si>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</si>
  <si>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</si>
  <si>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</si>
  <si>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</si>
  <si>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</si>
  <si>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</si>
  <si>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</si>
  <si>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</si>
  <si>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</si>
  <si>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</si>
  <si>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</si>
  <si>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</si>
  <si>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</si>
  <si>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</si>
  <si>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</si>
  <si>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</si>
  <si>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</si>
  <si>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</si>
  <si>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</si>
  <si>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</si>
  <si>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</si>
  <si>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</si>
  <si>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</si>
  <si>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</si>
  <si>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</si>
  <si>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</si>
  <si>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</si>
  <si>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</si>
  <si>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</si>
  <si>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</si>
  <si>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</si>
  <si>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</si>
  <si>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</si>
  <si>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</si>
  <si>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</si>
  <si>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</si>
  <si>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</si>
  <si>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</si>
  <si>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</si>
  <si>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</si>
  <si>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</si>
  <si>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</si>
  <si>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</si>
  <si>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</si>
  <si>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</si>
  <si>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</si>
  <si>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</si>
  <si>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</si>
  <si>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</si>
  <si>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</si>
  <si>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</si>
  <si>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</si>
  <si>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</si>
  <si>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</si>
  <si>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</si>
  <si>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</si>
  <si>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</si>
  <si>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</si>
  <si>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</si>
  <si>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</si>
  <si>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</si>
  <si>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</si>
  <si>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</si>
  <si>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</si>
  <si>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</si>
  <si>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</si>
  <si>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</si>
  <si>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</si>
  <si>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</si>
  <si>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</si>
  <si>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</si>
  <si>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</si>
  <si>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</si>
  <si>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</si>
  <si>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</si>
  <si>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</si>
  <si>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</si>
  <si>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</si>
  <si>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</si>
  <si>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</si>
  <si>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</si>
  <si>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</si>
  <si>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</si>
  <si>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</si>
  <si>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</si>
  <si>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</si>
  <si>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</si>
  <si>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</si>
  <si>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</si>
  <si>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</si>
  <si>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</si>
  <si>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</si>
  <si>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</si>
  <si>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</si>
  <si>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</si>
  <si>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</si>
  <si>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</si>
  <si>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</si>
  <si>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</si>
  <si>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</si>
  <si>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</si>
  <si>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</si>
  <si>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</si>
  <si>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</si>
  <si>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</si>
  <si>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</si>
  <si>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</si>
  <si>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</si>
  <si>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</si>
  <si>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</si>
  <si>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</si>
  <si>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</si>
  <si>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</si>
  <si>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</si>
  <si>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</si>
  <si>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</si>
  <si>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</si>
  <si>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</si>
  <si>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</si>
  <si>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</si>
  <si>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</si>
  <si>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</si>
  <si>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</si>
  <si>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</si>
  <si>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</si>
  <si>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</si>
  <si>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</si>
  <si>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</si>
  <si>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</si>
  <si>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</si>
  <si>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</si>
  <si>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</si>
  <si>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</si>
  <si>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</si>
  <si>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</si>
  <si>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</si>
  <si>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</si>
  <si>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</si>
  <si>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</si>
  <si>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</si>
  <si>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</si>
  <si>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</si>
  <si>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</si>
  <si>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</si>
  <si>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</si>
  <si>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</si>
  <si>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</si>
  <si>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</si>
  <si>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</si>
  <si>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</si>
  <si>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</si>
  <si>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</si>
  <si>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</si>
  <si>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</si>
  <si>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</si>
  <si>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</si>
  <si>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</si>
  <si>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</si>
  <si>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</si>
  <si>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</si>
  <si>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</si>
  <si>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</si>
  <si>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</si>
  <si>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</si>
  <si>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</si>
  <si>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</si>
  <si>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</si>
  <si>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</si>
  <si>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</si>
  <si>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</si>
  <si>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</si>
  <si>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</si>
  <si>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</si>
  <si>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</si>
  <si>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</si>
  <si>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</si>
  <si>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</si>
  <si>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</si>
  <si>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</si>
  <si>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</si>
  <si>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</si>
  <si>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</si>
  <si>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</si>
  <si>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</si>
  <si>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</si>
  <si>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</si>
  <si>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</si>
  <si>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</si>
  <si>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</si>
  <si>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</si>
  <si>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</si>
  <si>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</si>
  <si>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</si>
  <si>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</si>
  <si>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</si>
  <si>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</si>
  <si>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</si>
  <si>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</si>
  <si>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</si>
  <si>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</si>
  <si>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</si>
  <si>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</si>
  <si>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</si>
  <si>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</si>
  <si>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</si>
  <si>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</si>
  <si>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</si>
  <si>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</si>
  <si>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</si>
  <si>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</si>
  <si>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</si>
  <si>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</si>
  <si>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</si>
  <si>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</si>
  <si>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</si>
  <si>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</si>
  <si>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</si>
  <si>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</si>
  <si>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</si>
  <si>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</si>
  <si>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</si>
  <si>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</si>
  <si>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</si>
  <si>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</si>
  <si>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</si>
  <si>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</si>
  <si>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</si>
  <si>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</si>
  <si>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</si>
  <si>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</si>
  <si>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</si>
  <si>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</si>
  <si>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</si>
  <si>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</si>
  <si>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</si>
  <si>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</si>
  <si>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</si>
  <si>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</si>
  <si>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</si>
  <si>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</si>
  <si>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</si>
  <si>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</si>
  <si>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</si>
  <si>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</si>
  <si>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</si>
  <si>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</si>
  <si>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</si>
  <si>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</si>
  <si>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</si>
  <si>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</si>
  <si>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</si>
  <si>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</si>
  <si>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</si>
  <si>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</si>
  <si>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</si>
  <si>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</si>
  <si>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</si>
  <si>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</si>
  <si>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</si>
  <si>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</si>
  <si>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</si>
  <si>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</si>
  <si>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</si>
  <si>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</si>
  <si>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</si>
  <si>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</si>
  <si>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</si>
  <si>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</si>
  <si>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</si>
  <si>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</si>
  <si>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</si>
  <si>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</si>
  <si>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</si>
  <si>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</si>
  <si>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</si>
  <si>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</si>
  <si>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</si>
  <si>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</si>
  <si>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</si>
  <si>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</si>
  <si>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</si>
  <si>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</si>
  <si>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</si>
  <si>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</si>
  <si>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</si>
  <si>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</si>
  <si>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</si>
  <si>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</si>
  <si>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</si>
  <si>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</si>
  <si>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</si>
  <si>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</si>
  <si>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</si>
  <si>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</si>
  <si>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</si>
  <si>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</si>
  <si>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</si>
  <si>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</si>
  <si>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</si>
  <si>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</si>
  <si>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</si>
  <si>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</si>
  <si>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</si>
  <si>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</si>
  <si>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</si>
  <si>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</si>
  <si>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</si>
  <si>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</si>
  <si>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</si>
  <si>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</si>
  <si>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</si>
  <si>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</si>
  <si>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</si>
  <si>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</si>
  <si>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</si>
  <si>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</si>
  <si>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</si>
  <si>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</si>
  <si>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</si>
  <si>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</si>
  <si>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</si>
  <si>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</si>
  <si>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</si>
  <si>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</si>
  <si>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</si>
  <si>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</si>
  <si>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</si>
  <si>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</si>
  <si>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</si>
  <si>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</si>
  <si>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</si>
  <si>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</si>
  <si>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</si>
  <si>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</si>
  <si>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</si>
  <si>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</si>
  <si>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</si>
  <si>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</si>
  <si>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</si>
  <si>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</si>
  <si>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</si>
  <si>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</si>
  <si>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</si>
  <si>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</si>
  <si>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</si>
  <si>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</si>
  <si>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</si>
  <si>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</si>
  <si>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</si>
  <si>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</si>
  <si>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</si>
  <si>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</si>
  <si>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</si>
  <si>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</si>
  <si>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</si>
  <si>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</si>
  <si>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</si>
  <si>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</si>
  <si>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</si>
  <si>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</si>
  <si>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</si>
  <si>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</si>
  <si>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</si>
  <si>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</si>
  <si>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</si>
  <si>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</si>
  <si>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</si>
  <si>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</si>
  <si>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</si>
  <si>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</si>
  <si>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</si>
  <si>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</si>
  <si>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</si>
  <si>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</si>
  <si>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</si>
  <si>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</si>
  <si>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</si>
  <si>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</si>
  <si>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</si>
  <si>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</si>
  <si>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</si>
  <si>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</si>
  <si>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</si>
  <si>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</si>
  <si>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</si>
  <si>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</si>
  <si>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</si>
  <si>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</si>
  <si>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</si>
  <si>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</si>
  <si>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</si>
  <si>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</si>
  <si>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</si>
  <si>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</si>
  <si>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</si>
  <si>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</si>
  <si>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</si>
  <si>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</si>
  <si>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</si>
  <si>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</si>
  <si>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</si>
  <si>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</si>
  <si>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</si>
  <si>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</si>
  <si>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</si>
  <si>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</si>
  <si>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</si>
  <si>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</si>
  <si>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</si>
  <si>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</si>
  <si>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</si>
  <si>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</si>
  <si>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</si>
  <si>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</si>
  <si>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</si>
  <si>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</si>
  <si>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</si>
  <si>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</si>
  <si>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</si>
  <si>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</si>
  <si>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</si>
  <si>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</si>
  <si>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</si>
  <si>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</si>
  <si>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</si>
  <si>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</si>
  <si>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</si>
  <si>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</si>
  <si>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</si>
  <si>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</si>
  <si>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</si>
  <si>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</si>
  <si>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</si>
  <si>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</si>
  <si>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</si>
  <si>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</si>
  <si>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</si>
  <si>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</si>
  <si>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</si>
  <si>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</si>
  <si>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</si>
  <si>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</si>
  <si>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</si>
  <si>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</si>
  <si>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</si>
  <si>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</si>
  <si>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</si>
  <si>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</si>
  <si>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</si>
  <si>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</si>
  <si>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</si>
  <si>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</si>
  <si>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</si>
  <si>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</si>
  <si>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</si>
  <si>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</si>
  <si>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</si>
  <si>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</si>
  <si>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</si>
  <si>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</si>
  <si>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</si>
  <si>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</si>
  <si>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</si>
  <si>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</si>
  <si>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</si>
  <si>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</si>
  <si>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</si>
  <si>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</si>
  <si>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</si>
  <si>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</si>
  <si>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</si>
  <si>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</si>
  <si>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</si>
  <si>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</si>
  <si>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</si>
  <si>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</si>
  <si>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</si>
  <si>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</si>
  <si>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</si>
  <si>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</si>
  <si>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</si>
  <si>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</si>
  <si>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</si>
  <si>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</si>
  <si>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</si>
  <si>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</si>
  <si>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</si>
  <si>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</si>
  <si>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</si>
  <si>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</si>
  <si>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</si>
  <si>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</si>
  <si>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</si>
  <si>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</si>
  <si>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</si>
  <si>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</si>
  <si>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</si>
  <si>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</si>
  <si>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</si>
  <si>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</si>
  <si>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</si>
  <si>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</si>
  <si>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</si>
  <si>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</si>
  <si>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</si>
  <si>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</si>
  <si>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</si>
  <si>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</si>
  <si>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</si>
  <si>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</si>
  <si>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</si>
  <si>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</si>
  <si>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</si>
  <si>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</si>
  <si>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</si>
  <si>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</si>
  <si>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</si>
  <si>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</si>
  <si>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</si>
  <si>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</si>
  <si>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</si>
  <si>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</si>
  <si>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</si>
  <si>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</si>
  <si>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</si>
  <si>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</si>
  <si>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</si>
  <si>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</si>
  <si>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</si>
  <si>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</si>
  <si>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</si>
  <si>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</si>
  <si>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</si>
  <si>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</si>
  <si>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</si>
  <si>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</si>
  <si>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</si>
  <si>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</si>
  <si>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</si>
  <si>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</si>
  <si>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</si>
  <si>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</si>
  <si>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</si>
  <si>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</si>
  <si>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</si>
  <si>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</si>
  <si>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</si>
  <si>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</si>
  <si>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</si>
  <si>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</si>
  <si>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</si>
  <si>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</si>
  <si>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</si>
  <si>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</si>
  <si>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</si>
  <si>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</si>
  <si>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</si>
  <si>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</si>
  <si>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</si>
  <si>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</si>
  <si>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</si>
  <si>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</si>
  <si>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</si>
  <si>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</si>
  <si>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</si>
  <si>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</si>
  <si>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</si>
  <si>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</si>
  <si>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</si>
  <si>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</si>
  <si>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</si>
  <si>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</si>
  <si>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</si>
  <si>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</si>
  <si>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</si>
  <si>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</si>
  <si>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</si>
  <si>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</si>
  <si>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</si>
  <si>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</si>
  <si>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</si>
  <si>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</si>
  <si>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</si>
  <si>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</si>
  <si>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</si>
  <si>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</si>
  <si>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</si>
  <si>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</si>
  <si>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</si>
  <si>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</si>
  <si>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</si>
  <si>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</si>
  <si>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</si>
  <si>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</si>
  <si>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</si>
  <si>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</si>
  <si>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</si>
  <si>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</si>
  <si>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</si>
  <si>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</si>
  <si>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</si>
  <si>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</si>
  <si>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</si>
  <si>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</si>
  <si>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</si>
  <si>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</si>
  <si>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</si>
  <si>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</si>
  <si>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</si>
  <si>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</si>
  <si>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</si>
  <si>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</si>
  <si>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</si>
  <si>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</si>
  <si>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</si>
  <si>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</si>
  <si>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</si>
  <si>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</si>
  <si>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</si>
  <si>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</si>
  <si>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</si>
  <si>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</si>
  <si>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</si>
  <si>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</si>
  <si>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</si>
  <si>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</si>
  <si>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</si>
  <si>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</si>
  <si>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</si>
  <si>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</si>
  <si>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</si>
  <si>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</si>
  <si>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</si>
  <si>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</si>
  <si>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</si>
  <si>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</si>
  <si>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</si>
  <si>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</si>
  <si>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</si>
  <si>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</si>
  <si>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</si>
  <si>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</si>
  <si>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</si>
  <si>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</si>
  <si>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</si>
  <si>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</si>
  <si>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</si>
  <si>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</si>
  <si>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</si>
  <si>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</si>
  <si>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</si>
  <si>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</si>
  <si>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</si>
  <si>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</si>
  <si>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</si>
  <si>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</si>
  <si>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</si>
  <si>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</si>
  <si>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</si>
  <si>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</si>
  <si>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</si>
  <si>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</si>
  <si>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</si>
  <si>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</si>
  <si>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</si>
  <si>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</si>
  <si>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</si>
  <si>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</si>
  <si>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</si>
  <si>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</si>
  <si>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</si>
  <si>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</si>
  <si>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</si>
  <si>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</si>
  <si>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</si>
  <si>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</si>
  <si>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</si>
  <si>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</si>
  <si>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</si>
  <si>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</si>
  <si>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</si>
  <si>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</si>
  <si>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</si>
  <si>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</si>
  <si>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</si>
  <si>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</si>
  <si>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</si>
  <si>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</si>
  <si>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</si>
  <si>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</si>
  <si>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</si>
  <si>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</si>
  <si>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</si>
  <si>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</si>
  <si>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</si>
  <si>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</si>
  <si>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</si>
  <si>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</si>
  <si>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</si>
  <si>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</si>
  <si>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</si>
  <si>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</si>
  <si>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</si>
  <si>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</si>
  <si>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</si>
  <si>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</si>
  <si>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</si>
  <si>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</si>
  <si>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</si>
  <si>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</si>
  <si>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</si>
  <si>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</si>
  <si>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</si>
  <si>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</si>
  <si>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</si>
  <si>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</si>
  <si>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</si>
  <si>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</si>
  <si>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</si>
  <si>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</si>
  <si>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</si>
  <si>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</si>
  <si>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</si>
  <si>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</si>
  <si>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</si>
  <si>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</si>
  <si>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</si>
  <si>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</si>
  <si>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</si>
  <si>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</si>
  <si>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</si>
  <si>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</si>
  <si>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</si>
  <si>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</si>
  <si>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</si>
  <si>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</si>
  <si>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</si>
  <si>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</si>
  <si>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</si>
  <si>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</si>
  <si>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</si>
  <si>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</si>
  <si>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</si>
  <si>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</si>
  <si>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</si>
  <si>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</si>
  <si>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</si>
  <si>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</si>
  <si>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</si>
  <si>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</si>
  <si>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</si>
  <si>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</si>
  <si>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</si>
  <si>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</si>
  <si>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</si>
  <si>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</si>
  <si>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</si>
  <si>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</si>
  <si>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</si>
  <si>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</si>
  <si>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</si>
  <si>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</si>
  <si>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</si>
  <si>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</si>
  <si>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</si>
  <si>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</si>
  <si>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</si>
  <si>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</si>
  <si>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</si>
  <si>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</si>
  <si>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</si>
  <si>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</si>
  <si>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</si>
  <si>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</si>
  <si>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</si>
  <si>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</si>
  <si>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</si>
  <si>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</si>
  <si>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</si>
  <si>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</si>
  <si>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</si>
  <si>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</si>
  <si>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</si>
  <si>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</si>
  <si>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</si>
  <si>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</si>
  <si>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</si>
  <si>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</si>
  <si>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</si>
  <si>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</si>
  <si>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</si>
  <si>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</si>
  <si>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</si>
  <si>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</si>
  <si>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</si>
  <si>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</si>
  <si>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</si>
  <si>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</si>
  <si>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</si>
  <si>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</si>
  <si>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</si>
  <si>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</si>
  <si>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</si>
  <si>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</si>
  <si>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</si>
  <si>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</si>
  <si>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</si>
  <si>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</si>
  <si>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</si>
  <si>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</si>
  <si>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</si>
  <si>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</si>
  <si>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</si>
  <si>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</si>
  <si>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</si>
  <si>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</si>
  <si>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</si>
  <si>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</si>
  <si>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</si>
  <si>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</si>
  <si>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</si>
  <si>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</si>
  <si>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</si>
  <si>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</si>
  <si>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</si>
  <si>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</si>
  <si>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</si>
  <si>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</si>
  <si>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</si>
  <si>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</si>
  <si>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</si>
  <si>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</si>
  <si>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</si>
  <si>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</si>
  <si>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</si>
  <si>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</si>
  <si>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</si>
  <si>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</si>
  <si>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</si>
  <si>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</si>
  <si>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</si>
  <si>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</si>
  <si>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</si>
  <si>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</si>
  <si>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</si>
  <si>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</si>
  <si>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</si>
  <si>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</si>
  <si>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</si>
  <si>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</si>
  <si>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</si>
  <si>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</si>
  <si>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</si>
  <si>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</si>
  <si>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</si>
  <si>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</si>
  <si>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</si>
  <si>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</si>
  <si>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</si>
  <si>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</si>
  <si>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</si>
  <si>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</si>
  <si>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</si>
  <si>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</si>
  <si>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</si>
  <si>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</si>
  <si>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</si>
  <si>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</si>
  <si>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</si>
  <si>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</si>
  <si>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</si>
  <si>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</si>
  <si>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</si>
  <si>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</si>
  <si>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</si>
  <si>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</si>
  <si>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</si>
  <si>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</si>
  <si>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</si>
  <si>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</si>
  <si>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</si>
  <si>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</si>
  <si>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</si>
  <si>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</si>
  <si>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</si>
  <si>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</si>
  <si>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</si>
  <si>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</si>
  <si>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</si>
  <si>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</si>
  <si>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</si>
  <si>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</si>
  <si>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</si>
  <si>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</si>
  <si>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</si>
  <si>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</si>
  <si>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</si>
  <si>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</si>
  <si>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</si>
  <si>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</si>
  <si>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</si>
  <si>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</si>
  <si>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</si>
  <si>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</si>
  <si>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</si>
  <si>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</si>
  <si>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</si>
  <si>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</si>
  <si>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</si>
  <si>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</si>
  <si>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</si>
  <si>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</si>
  <si>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</si>
  <si>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</si>
  <si>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</si>
  <si>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</si>
  <si>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</si>
  <si>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</si>
  <si>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</si>
  <si>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</si>
  <si>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</si>
  <si>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</si>
  <si>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</si>
  <si>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</si>
  <si>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</si>
  <si>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</si>
  <si>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</si>
  <si>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</si>
  <si>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</si>
  <si>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</si>
  <si>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</si>
  <si>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</si>
  <si>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</si>
  <si>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</si>
  <si>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</si>
  <si>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</si>
  <si>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</si>
  <si>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</si>
  <si>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</si>
  <si>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</si>
  <si>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</si>
  <si>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</si>
  <si>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</si>
  <si>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</si>
  <si>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</si>
  <si>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</si>
  <si>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</si>
  <si>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</si>
  <si>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</si>
  <si>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</si>
  <si>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</si>
  <si>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</si>
  <si>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</si>
  <si>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</si>
  <si>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</si>
  <si>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</si>
  <si>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</si>
  <si>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</si>
  <si>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</si>
  <si>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</si>
  <si>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</si>
  <si>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</si>
  <si>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</si>
  <si>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</si>
  <si>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</si>
  <si>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</si>
  <si>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</si>
  <si>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</si>
  <si>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</si>
  <si>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</si>
  <si>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</si>
  <si>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</si>
  <si>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</si>
  <si>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</si>
  <si>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</si>
  <si>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</si>
  <si>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</si>
  <si>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</si>
  <si>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</si>
  <si>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</si>
  <si>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</si>
  <si>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</si>
  <si>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</si>
  <si>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</si>
  <si>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</si>
  <si>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</si>
  <si>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</si>
  <si>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</si>
  <si>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</si>
  <si>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</si>
  <si>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</si>
  <si>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</si>
  <si>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</si>
  <si>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</si>
  <si>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</si>
  <si>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</si>
  <si>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</si>
  <si>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</si>
  <si>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</si>
  <si>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</si>
  <si>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</si>
  <si>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</si>
  <si>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</si>
  <si>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</si>
  <si>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</si>
  <si>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</si>
  <si>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</si>
  <si>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</si>
  <si>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</si>
  <si>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</si>
  <si>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</si>
  <si>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</si>
  <si>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</si>
  <si>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</si>
  <si>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</si>
  <si>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</si>
  <si>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</si>
  <si>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</si>
  <si>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</si>
  <si>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</si>
  <si>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</si>
  <si>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</si>
  <si>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</si>
  <si>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</si>
  <si>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</si>
  <si>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</si>
  <si>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</si>
  <si>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</si>
  <si>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</si>
  <si>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</si>
  <si>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</si>
  <si>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</si>
  <si>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</si>
  <si>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</si>
  <si>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</si>
  <si>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</si>
  <si>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</si>
  <si>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</si>
  <si>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</si>
  <si>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</si>
  <si>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</si>
  <si>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</si>
  <si>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</si>
  <si>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</si>
  <si>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</si>
  <si>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</si>
  <si>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</si>
  <si>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</si>
  <si>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</si>
  <si>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</si>
  <si>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</si>
  <si>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</si>
  <si>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</si>
  <si>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</si>
  <si>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</si>
  <si>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</si>
  <si>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</si>
  <si>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</si>
  <si>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</si>
  <si>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</si>
  <si>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</si>
  <si>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</si>
  <si>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</si>
  <si>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</si>
  <si>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</si>
  <si>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</si>
  <si>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</si>
  <si>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</si>
  <si>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</si>
  <si>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</si>
  <si>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</si>
  <si>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</si>
  <si>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</si>
  <si>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</si>
  <si>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</si>
  <si>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</si>
  <si>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</si>
  <si>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</si>
  <si>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</si>
  <si>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</si>
  <si>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</si>
  <si>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</si>
  <si>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</si>
  <si>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</si>
  <si>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</si>
  <si>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</si>
  <si>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</si>
  <si>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</si>
  <si>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</si>
  <si>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</si>
  <si>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</si>
  <si>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</si>
  <si>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</si>
  <si>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</si>
  <si>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</si>
  <si>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</si>
  <si>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</si>
  <si>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</si>
  <si>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</si>
  <si>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</si>
  <si>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</si>
  <si>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</si>
  <si>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</si>
  <si>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</si>
  <si>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</si>
  <si>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</si>
  <si>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</si>
  <si>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</si>
  <si>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</si>
  <si>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</si>
  <si>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</si>
  <si>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</si>
  <si>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</si>
  <si>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</si>
  <si>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</si>
  <si>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</si>
  <si>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</si>
  <si>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</si>
  <si>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</si>
  <si>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</si>
  <si>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</si>
  <si>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</si>
  <si>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</si>
  <si>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</si>
  <si>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</si>
  <si>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</si>
  <si>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</si>
  <si>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</si>
  <si>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</si>
  <si>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</si>
  <si>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</si>
  <si>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</si>
  <si>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</si>
  <si>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</si>
  <si>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</si>
  <si>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</si>
  <si>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</si>
  <si>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</si>
  <si>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</si>
  <si>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</si>
  <si>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</si>
  <si>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</si>
  <si>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</si>
  <si>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</si>
  <si>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</si>
  <si>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</si>
  <si>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</si>
  <si>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</si>
  <si>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</si>
  <si>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</si>
  <si>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</si>
  <si>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</si>
  <si>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</si>
  <si>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</si>
  <si>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</si>
  <si>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</si>
  <si>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</si>
  <si>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</si>
  <si>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</si>
  <si>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</si>
  <si>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</si>
  <si>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</si>
  <si>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</si>
  <si>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</si>
  <si>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</si>
  <si>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</si>
  <si>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</si>
  <si>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</si>
  <si>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</si>
  <si>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</si>
  <si>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</si>
  <si>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</si>
  <si>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</si>
  <si>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</si>
  <si>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</si>
  <si>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</si>
  <si>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</si>
  <si>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</si>
  <si>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</si>
  <si>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</si>
  <si>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</si>
  <si>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</si>
  <si>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</si>
  <si>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</si>
  <si>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</si>
  <si>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</si>
  <si>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</si>
  <si>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</si>
  <si>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</si>
  <si>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</si>
  <si>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</si>
  <si>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</si>
  <si>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</si>
  <si>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</si>
  <si>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</si>
  <si>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</si>
  <si>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</si>
  <si>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</si>
  <si>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</si>
  <si>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</si>
  <si>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</si>
  <si>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</si>
  <si>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</si>
  <si>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</si>
  <si>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</si>
  <si>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</si>
  <si>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</si>
  <si>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</si>
  <si>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</si>
  <si>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</si>
  <si>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</si>
  <si>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</si>
  <si>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</si>
  <si>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</si>
  <si>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</si>
  <si>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</si>
  <si>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</si>
  <si>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</si>
  <si>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</si>
  <si>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</si>
  <si>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</si>
  <si>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</si>
  <si>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</si>
  <si>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</si>
  <si>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</si>
  <si>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</si>
  <si>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</si>
  <si>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</si>
  <si>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</si>
  <si>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</si>
  <si>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</si>
  <si>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</si>
  <si>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</si>
  <si>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</si>
  <si>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</si>
  <si>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</si>
  <si>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</si>
  <si>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</si>
  <si>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</si>
  <si>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</si>
  <si>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</si>
  <si>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</si>
  <si>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</si>
  <si>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</si>
  <si>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</si>
  <si>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</si>
  <si>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</si>
  <si>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</si>
  <si>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</si>
  <si>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</si>
  <si>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</si>
  <si>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</si>
  <si>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</si>
  <si>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</si>
  <si>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</si>
  <si>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</si>
  <si>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</si>
  <si>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</si>
  <si>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</si>
  <si>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</si>
  <si>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</si>
  <si>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</si>
  <si>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</si>
  <si>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</si>
  <si>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</si>
  <si>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</si>
  <si>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</si>
  <si>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</si>
  <si>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</si>
  <si>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</si>
  <si>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</si>
  <si>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</si>
  <si>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</si>
  <si>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</si>
  <si>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</si>
  <si>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</si>
  <si>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</si>
  <si>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</si>
  <si>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</si>
  <si>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</si>
  <si>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</si>
  <si>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</si>
  <si>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</si>
  <si>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</si>
  <si>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</si>
  <si>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</si>
  <si>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</si>
  <si>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</si>
  <si>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</si>
  <si>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</si>
  <si>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</si>
  <si>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</si>
  <si>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</si>
  <si>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</si>
  <si>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</si>
  <si>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</si>
  <si>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</si>
  <si>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</si>
  <si>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</si>
  <si>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</si>
  <si>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</si>
  <si>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</si>
  <si>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</si>
  <si>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</si>
  <si>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</si>
  <si>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</si>
  <si>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</si>
  <si>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</si>
  <si>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</si>
  <si>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</si>
  <si>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</si>
  <si>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</si>
  <si>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</si>
  <si>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</si>
  <si>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</si>
  <si>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</si>
  <si>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</si>
  <si>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</si>
  <si>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</si>
  <si>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</si>
  <si>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</si>
  <si>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</si>
  <si>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</si>
  <si>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</si>
  <si>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</si>
  <si>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</si>
  <si>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</si>
  <si>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</si>
  <si>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</si>
  <si>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</si>
  <si>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</si>
  <si>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</si>
  <si>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</si>
  <si>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</si>
  <si>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</si>
  <si>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</si>
  <si>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</si>
  <si>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</si>
  <si>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</si>
  <si>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</si>
  <si>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</si>
  <si>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</si>
  <si>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</si>
  <si>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</si>
  <si>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</si>
  <si>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</si>
  <si>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</si>
  <si>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</si>
  <si>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</si>
  <si>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</si>
  <si>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</si>
  <si>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</si>
  <si>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</si>
  <si>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</si>
  <si>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</si>
  <si>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</si>
  <si>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</si>
  <si>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</si>
  <si>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</si>
  <si>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</si>
  <si>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</si>
  <si>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</si>
  <si>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</si>
  <si>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</si>
  <si>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</si>
  <si>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</si>
  <si>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</si>
  <si>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</si>
  <si>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</si>
  <si>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</si>
  <si>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</si>
  <si>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</si>
  <si>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</si>
  <si>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</si>
  <si>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</si>
  <si>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</si>
  <si>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</si>
  <si>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</si>
  <si>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</si>
  <si>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</si>
  <si>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</si>
  <si>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</si>
  <si>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</si>
  <si>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</si>
  <si>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</si>
  <si>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</si>
  <si>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</si>
  <si>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</si>
  <si>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</si>
  <si>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</si>
  <si>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</si>
  <si>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</si>
  <si>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</si>
  <si>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</si>
  <si>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</si>
  <si>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</si>
  <si>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</si>
  <si>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</si>
  <si>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</si>
  <si>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</si>
  <si>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</si>
  <si>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</si>
  <si>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</si>
  <si>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</si>
  <si>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</si>
  <si>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</si>
  <si>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</si>
  <si>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</si>
  <si>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</si>
  <si>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</si>
  <si>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</si>
  <si>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</si>
  <si>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</si>
  <si>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</si>
  <si>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</si>
  <si>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</si>
  <si>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</si>
  <si>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</si>
  <si>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</si>
  <si>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</si>
  <si>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</si>
  <si>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</si>
  <si>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</si>
  <si>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</si>
  <si>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</si>
  <si>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</si>
  <si>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</si>
  <si>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</si>
  <si>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</si>
  <si>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</si>
  <si>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</si>
  <si>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</si>
  <si>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</si>
  <si>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</si>
  <si>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</si>
  <si>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</si>
  <si>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</si>
  <si>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</si>
  <si>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</si>
  <si>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</si>
  <si>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</si>
  <si>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</si>
  <si>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</si>
  <si>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</si>
  <si>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</si>
  <si>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</si>
  <si>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</si>
  <si>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</si>
  <si>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</si>
  <si>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</si>
  <si>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</si>
  <si>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</si>
  <si>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</si>
  <si>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</si>
  <si>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</si>
  <si>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</si>
  <si>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</si>
  <si>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</si>
  <si>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</si>
  <si>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</si>
  <si>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</si>
  <si>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</si>
  <si>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</si>
  <si>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</si>
  <si>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</si>
  <si>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</si>
  <si>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</si>
  <si>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</si>
  <si>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</si>
  <si>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</si>
  <si>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</si>
  <si>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</si>
  <si>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</si>
  <si>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</si>
  <si>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</si>
  <si>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</si>
  <si>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</si>
  <si>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</si>
  <si>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</si>
  <si>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</si>
  <si>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</si>
  <si>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</si>
  <si>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</si>
  <si>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</si>
  <si>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</si>
  <si>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</si>
  <si>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</si>
  <si>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</si>
  <si>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</si>
  <si>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</si>
  <si>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</si>
  <si>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</si>
  <si>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</si>
  <si>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</si>
  <si>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</si>
  <si>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</si>
  <si>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</si>
  <si>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</si>
  <si>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</si>
  <si>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</si>
  <si>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</si>
  <si>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</si>
  <si>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</si>
  <si>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</si>
  <si>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</si>
  <si>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</si>
  <si>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</si>
  <si>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</si>
  <si>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</si>
  <si>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</si>
  <si>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</si>
  <si>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</si>
  <si>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</si>
  <si>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</si>
  <si>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</si>
  <si>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</si>
  <si>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</si>
  <si>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</si>
  <si>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</si>
  <si>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</si>
  <si>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</si>
  <si>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</si>
  <si>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</si>
  <si>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</si>
  <si>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</si>
  <si>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</si>
  <si>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</si>
  <si>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</si>
  <si>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</si>
  <si>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</si>
  <si>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</si>
  <si>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</si>
  <si>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</si>
  <si>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</si>
  <si>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</si>
  <si>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</si>
  <si>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</si>
  <si>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</si>
  <si>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</si>
  <si>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</si>
  <si>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</si>
  <si>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</si>
  <si>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</si>
  <si>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</si>
  <si>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</si>
  <si>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</si>
  <si>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</si>
  <si>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</si>
  <si>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</si>
  <si>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</si>
  <si>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</si>
  <si>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</si>
  <si>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</si>
  <si>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</si>
  <si>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</si>
  <si>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</si>
  <si>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</si>
  <si>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</si>
  <si>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</si>
  <si>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</si>
  <si>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</si>
  <si>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</si>
  <si>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</si>
  <si>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</si>
  <si>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</si>
  <si>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</si>
  <si>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</si>
  <si>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</si>
  <si>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</si>
  <si>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</si>
  <si>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</si>
  <si>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</si>
  <si>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</si>
  <si>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</si>
  <si>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</si>
  <si>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</si>
  <si>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</si>
  <si>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</si>
  <si>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</si>
  <si>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</si>
  <si>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</si>
  <si>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</si>
  <si>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</si>
  <si>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</si>
  <si>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</si>
  <si>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</si>
  <si>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</si>
  <si>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</si>
  <si>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</si>
  <si>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</si>
  <si>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</si>
  <si>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</si>
  <si>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</si>
  <si>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</si>
  <si>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</si>
  <si>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</si>
  <si>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</si>
  <si>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</si>
  <si>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</si>
  <si>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</si>
  <si>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</si>
  <si>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</si>
  <si>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</si>
  <si>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</si>
  <si>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</si>
  <si>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</si>
  <si>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</si>
  <si>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</si>
  <si>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</si>
  <si>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</si>
  <si>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</si>
  <si>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</si>
  <si>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</si>
  <si>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</si>
  <si>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</si>
  <si>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</si>
  <si>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</si>
  <si>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</si>
  <si>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</si>
  <si>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</si>
  <si>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</si>
  <si>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</si>
  <si>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</si>
  <si>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</si>
  <si>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</si>
  <si>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</si>
  <si>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</si>
  <si>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</si>
  <si>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</si>
  <si>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</si>
  <si>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</si>
  <si>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</si>
  <si>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</si>
  <si>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</si>
  <si>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</si>
  <si>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</si>
  <si>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</si>
  <si>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</si>
  <si>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</si>
  <si>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</si>
  <si>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</si>
  <si>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</si>
  <si>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</si>
  <si>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</si>
  <si>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</si>
  <si>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</si>
  <si>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</si>
  <si>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</si>
  <si>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</si>
  <si>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</si>
  <si>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</si>
  <si>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</si>
  <si>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</si>
  <si>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</si>
  <si>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</si>
  <si>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</si>
  <si>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</si>
  <si>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</si>
  <si>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</si>
  <si>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</si>
  <si>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</si>
  <si>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</si>
  <si>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</si>
  <si>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</si>
  <si>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</si>
  <si>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</si>
  <si>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</si>
  <si>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</si>
  <si>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</si>
  <si>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</si>
  <si>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</si>
  <si>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</si>
  <si>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</si>
  <si>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</si>
  <si>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</si>
  <si>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</si>
  <si>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</si>
  <si>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</si>
  <si>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</si>
  <si>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</si>
  <si>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</si>
  <si>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</si>
  <si>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</si>
  <si>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</si>
  <si>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</si>
  <si>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</si>
  <si>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</si>
  <si>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</si>
  <si>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</si>
  <si>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</si>
  <si>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</si>
  <si>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</si>
  <si>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</si>
  <si>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</si>
  <si>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</si>
  <si>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</si>
  <si>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</si>
  <si>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</si>
  <si>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</si>
  <si>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</si>
  <si>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</si>
  <si>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</si>
  <si>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</si>
  <si>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</si>
  <si>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</si>
  <si>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</si>
  <si>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</si>
  <si>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</si>
  <si>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</si>
  <si>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</si>
  <si>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</si>
  <si>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</si>
  <si>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</si>
  <si>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</si>
  <si>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</si>
  <si>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</si>
  <si>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</si>
  <si>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</si>
  <si>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</si>
  <si>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</si>
  <si>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</si>
  <si>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</si>
  <si>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</si>
  <si>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</si>
  <si>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</si>
  <si>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</si>
  <si>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</si>
  <si>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</si>
  <si>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</si>
  <si>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</si>
  <si>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</si>
  <si>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</si>
  <si>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</si>
  <si>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</si>
  <si>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</si>
  <si>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</si>
  <si>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</si>
  <si>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</si>
  <si>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</si>
  <si>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</si>
  <si>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</si>
  <si>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</si>
  <si>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</si>
  <si>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</si>
  <si>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</si>
  <si>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</si>
  <si>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</si>
  <si>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</si>
  <si>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</si>
  <si>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</si>
  <si>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</si>
  <si>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</si>
  <si>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</si>
  <si>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</si>
  <si>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</si>
  <si>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</si>
  <si>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</si>
  <si>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</si>
  <si>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</si>
  <si>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</si>
  <si>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</si>
  <si>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</si>
  <si>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</si>
  <si>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</si>
  <si>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</si>
  <si>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</si>
  <si>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</si>
  <si>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</si>
  <si>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</si>
  <si>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</si>
  <si>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</si>
  <si>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</si>
  <si>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</si>
  <si>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</si>
  <si>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</si>
  <si>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</si>
  <si>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</si>
  <si>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</si>
  <si>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</si>
  <si>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</si>
  <si>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</si>
  <si>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</si>
  <si>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</si>
  <si>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</si>
  <si>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</si>
  <si>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</si>
  <si>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</si>
  <si>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</si>
  <si>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</si>
  <si>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</si>
  <si>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</si>
  <si>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</si>
  <si>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</si>
  <si>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</si>
  <si>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</si>
  <si>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</si>
  <si>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</si>
  <si>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</si>
  <si>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</si>
  <si>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</si>
  <si>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</si>
  <si>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</si>
  <si>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</si>
  <si>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</si>
  <si>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</si>
  <si>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</si>
  <si>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</si>
  <si>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</si>
  <si>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</si>
  <si>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</si>
  <si>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</si>
  <si>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</si>
  <si>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</si>
  <si>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</si>
  <si>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</si>
  <si>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</si>
  <si>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</si>
  <si>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</si>
  <si>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</si>
  <si>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</si>
  <si>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</si>
  <si>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</si>
  <si>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</si>
  <si>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</si>
  <si>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</si>
  <si>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</si>
  <si>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</si>
  <si>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</si>
  <si>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</si>
  <si>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</si>
  <si>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</si>
  <si>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</si>
  <si>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</si>
  <si>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</si>
  <si>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</si>
  <si>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</si>
  <si>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</si>
  <si>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</si>
  <si>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</si>
  <si>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</si>
  <si>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</si>
  <si>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</si>
  <si>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</si>
  <si>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</si>
  <si>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</si>
  <si>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</si>
  <si>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</si>
  <si>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</si>
  <si>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</si>
  <si>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</si>
  <si>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</si>
  <si>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</si>
  <si>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</si>
  <si>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</si>
  <si>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</si>
  <si>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</si>
  <si>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</si>
  <si>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</si>
  <si>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</si>
  <si>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</si>
  <si>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</si>
  <si>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</si>
  <si>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</si>
  <si>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</si>
  <si>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</si>
  <si>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</si>
  <si>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</si>
  <si>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</si>
  <si>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</si>
  <si>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</si>
  <si>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</si>
  <si>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</si>
  <si>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</si>
  <si>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</si>
  <si>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</si>
  <si>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</si>
  <si>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</si>
  <si>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</si>
  <si>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</si>
  <si>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</si>
  <si>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</si>
  <si>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</si>
  <si>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</si>
  <si>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</si>
  <si>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</si>
  <si>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</si>
  <si>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</si>
  <si>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</si>
  <si>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</si>
  <si>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</si>
  <si>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</si>
  <si>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</si>
  <si>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</si>
  <si>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</si>
  <si>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</si>
  <si>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</si>
  <si>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</si>
  <si>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</si>
  <si>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</si>
  <si>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</si>
  <si>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</si>
  <si>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</si>
  <si>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</si>
  <si>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</si>
  <si>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</si>
  <si>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</si>
  <si>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</si>
  <si>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</si>
  <si>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</si>
  <si>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</si>
  <si>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</si>
  <si>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</si>
  <si>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</si>
  <si>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</si>
  <si>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</si>
  <si>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</si>
  <si>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</si>
  <si>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</si>
  <si>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</si>
  <si>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</si>
  <si>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</si>
  <si>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</si>
  <si>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</si>
  <si>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</si>
  <si>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</si>
  <si>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</si>
  <si>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</si>
  <si>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</si>
  <si>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</si>
  <si>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</si>
  <si>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</si>
  <si>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</si>
  <si>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</si>
  <si>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</si>
  <si>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</si>
  <si>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</si>
  <si>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</si>
  <si>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</si>
  <si>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</si>
  <si>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</si>
  <si>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</si>
  <si>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</si>
  <si>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</si>
  <si>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</si>
  <si>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</si>
  <si>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</si>
  <si>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</si>
  <si>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</si>
  <si>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</si>
  <si>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</si>
  <si>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</si>
  <si>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</si>
  <si>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</si>
  <si>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</si>
  <si>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</si>
  <si>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</si>
  <si>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</si>
  <si>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</si>
  <si>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</si>
  <si>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</si>
  <si>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</si>
  <si>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</si>
  <si>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</si>
  <si>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</si>
  <si>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</si>
  <si>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</si>
  <si>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</si>
  <si>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</si>
  <si>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</si>
  <si>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</si>
  <si>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</si>
  <si>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</si>
  <si>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</si>
  <si>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</si>
  <si>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</si>
  <si>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</si>
  <si>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</si>
  <si>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</si>
  <si>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</si>
  <si>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</si>
  <si>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</si>
  <si>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</si>
  <si>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</si>
  <si>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</si>
  <si>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</si>
  <si>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</si>
  <si>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</si>
  <si>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</si>
  <si>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</si>
  <si>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</si>
  <si>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</si>
  <si>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</si>
  <si>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</si>
  <si>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</si>
  <si>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</si>
  <si>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</si>
  <si>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</si>
  <si>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</si>
  <si>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</si>
  <si>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</si>
  <si>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</si>
  <si>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</si>
  <si>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</si>
  <si>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</si>
  <si>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</si>
  <si>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</si>
  <si>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</si>
  <si>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</si>
  <si>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</si>
  <si>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</si>
  <si>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</si>
  <si>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</si>
  <si>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</si>
  <si>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</si>
  <si>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</si>
  <si>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</si>
  <si>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</si>
  <si>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</si>
  <si>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</si>
  <si>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</si>
  <si>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</si>
  <si>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</si>
  <si>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</si>
  <si>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</si>
  <si>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</si>
  <si>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</si>
  <si>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</si>
  <si>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</si>
  <si>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</si>
  <si>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</si>
  <si>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</si>
  <si>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</si>
  <si>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</si>
  <si>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</si>
  <si>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</si>
  <si>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</si>
  <si>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</si>
  <si>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</si>
  <si>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</si>
  <si>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</si>
  <si>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</si>
  <si>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</si>
  <si>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</si>
  <si>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</si>
  <si>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</si>
  <si>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</si>
  <si>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</si>
  <si>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</si>
  <si>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</si>
  <si>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</si>
  <si>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</si>
  <si>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</si>
  <si>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</si>
  <si>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</si>
  <si>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</si>
  <si>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</si>
  <si>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</si>
  <si>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</si>
  <si>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</si>
  <si>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</si>
  <si>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</si>
  <si>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</si>
  <si>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</si>
  <si>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</si>
  <si>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</si>
  <si>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</si>
  <si>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</si>
  <si>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</si>
  <si>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</si>
  <si>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</si>
  <si>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</si>
  <si>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</si>
  <si>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</si>
  <si>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</si>
  <si>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</si>
  <si>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</si>
  <si>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</si>
  <si>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</si>
  <si>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</si>
  <si>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</si>
  <si>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</si>
  <si>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</si>
  <si>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</si>
  <si>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</si>
  <si>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</si>
  <si>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</si>
  <si>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</si>
  <si>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</si>
  <si>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</si>
  <si>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</si>
  <si>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</si>
  <si>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</si>
  <si>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</si>
  <si>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</si>
  <si>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</si>
  <si>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</si>
  <si>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</si>
  <si>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</si>
  <si>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</si>
  <si>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</si>
  <si>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</si>
  <si>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</si>
  <si>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</si>
  <si>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</si>
  <si>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</si>
  <si>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</si>
  <si>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</si>
  <si>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</si>
  <si>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</si>
  <si>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</si>
  <si>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</si>
  <si>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</si>
  <si>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</si>
  <si>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</si>
  <si>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</si>
  <si>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</si>
  <si>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</si>
  <si>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</si>
  <si>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</si>
  <si>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</si>
  <si>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</si>
  <si>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</si>
  <si>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</si>
  <si>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</si>
  <si>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</si>
  <si>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</si>
  <si>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</si>
  <si>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</si>
  <si>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</si>
  <si>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</si>
  <si>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</si>
  <si>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</si>
  <si>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</si>
  <si>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</si>
  <si>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</si>
  <si>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</si>
  <si>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</si>
  <si>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</si>
  <si>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</si>
  <si>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</si>
  <si>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</si>
  <si>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</si>
  <si>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</si>
  <si>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</si>
  <si>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</si>
  <si>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</si>
  <si>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</si>
  <si>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</si>
  <si>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</si>
  <si>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</si>
  <si>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</si>
  <si>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</si>
  <si>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</si>
  <si>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</si>
  <si>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</si>
  <si>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</si>
  <si>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</si>
  <si>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</si>
  <si>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</si>
  <si>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</si>
  <si>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</si>
  <si>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</si>
  <si>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</si>
  <si>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</si>
  <si>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</si>
  <si>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</si>
  <si>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</si>
  <si>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</si>
  <si>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</si>
  <si>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</si>
  <si>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</si>
  <si>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</si>
  <si>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</si>
  <si>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</si>
  <si>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</si>
  <si>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</si>
  <si>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</si>
  <si>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</si>
  <si>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</si>
  <si>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</si>
  <si>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</si>
  <si>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</si>
  <si>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</si>
  <si>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</si>
  <si>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</si>
  <si>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</si>
  <si>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</si>
  <si>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</si>
  <si>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</si>
  <si>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</si>
  <si>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</si>
  <si>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</si>
  <si>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</si>
  <si>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</si>
  <si>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</si>
  <si>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</si>
  <si>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</si>
  <si>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</si>
  <si>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</si>
  <si>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</si>
  <si>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</si>
  <si>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</si>
  <si>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</si>
  <si>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</si>
  <si>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</si>
  <si>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</si>
  <si>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</si>
  <si>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</si>
  <si>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</si>
  <si>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</si>
  <si>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</si>
  <si>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</si>
  <si>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</si>
  <si>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</si>
  <si>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</si>
  <si>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</si>
  <si>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</si>
  <si>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</si>
  <si>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</si>
  <si>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</si>
  <si>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</si>
  <si>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</si>
  <si>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</si>
  <si>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</si>
  <si>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</si>
  <si>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</si>
  <si>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</si>
  <si>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</si>
  <si>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</si>
  <si>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</si>
  <si>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</si>
  <si>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</si>
  <si>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</si>
  <si>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</si>
  <si>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</si>
  <si>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</si>
  <si>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</si>
  <si>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</si>
  <si>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</si>
  <si>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</si>
  <si>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</si>
  <si>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</si>
  <si>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</si>
  <si>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</si>
  <si>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</si>
  <si>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</si>
  <si>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</si>
  <si>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</si>
  <si>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</si>
  <si>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</si>
  <si>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</si>
  <si>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</si>
  <si>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</si>
  <si>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</si>
  <si>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</si>
  <si>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</si>
  <si>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</si>
  <si>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</si>
  <si>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</si>
  <si>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</si>
  <si>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</si>
  <si>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</si>
  <si>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</si>
  <si>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</si>
  <si>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</si>
  <si>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</si>
  <si>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</si>
  <si>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</si>
  <si>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</si>
  <si>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</si>
  <si>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</si>
  <si>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</si>
  <si>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</si>
  <si>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</si>
  <si>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</si>
  <si>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</si>
  <si>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</si>
  <si>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</si>
  <si>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</si>
  <si>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</si>
  <si>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</si>
  <si>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</si>
  <si>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</si>
  <si>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</si>
  <si>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</si>
  <si>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</si>
  <si>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</si>
  <si>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</si>
  <si>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</si>
  <si>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</si>
  <si>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</si>
  <si>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</si>
  <si>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</si>
  <si>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</si>
  <si>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</si>
  <si>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</si>
  <si>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</si>
  <si>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</si>
  <si>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</si>
  <si>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</si>
  <si>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</si>
  <si>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</si>
  <si>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</si>
  <si>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</si>
  <si>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</si>
  <si>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</si>
  <si>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</si>
  <si>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</si>
  <si>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</si>
  <si>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</si>
  <si>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</si>
  <si>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</si>
  <si>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</si>
  <si>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</si>
  <si>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</si>
  <si>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</si>
  <si>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</si>
  <si>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</si>
  <si>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</si>
  <si>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</si>
  <si>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</si>
  <si>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</si>
  <si>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</si>
  <si>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</si>
  <si>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</si>
  <si>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</si>
  <si>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</si>
  <si>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</si>
  <si>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</si>
  <si>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</si>
  <si>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</si>
  <si>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</si>
  <si>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</si>
  <si>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</si>
  <si>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</si>
  <si>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</si>
  <si>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</si>
  <si>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</si>
  <si>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</si>
  <si>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</si>
  <si>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</si>
  <si>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</si>
  <si>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</si>
  <si>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</si>
  <si>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</si>
  <si>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</si>
  <si>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</si>
  <si>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</si>
  <si>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</si>
  <si>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</si>
  <si>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</si>
  <si>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</si>
  <si>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</si>
  <si>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</si>
  <si>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</si>
  <si>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</si>
  <si>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</si>
  <si>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</si>
  <si>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</si>
  <si>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</si>
  <si>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</si>
  <si>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</si>
  <si>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</si>
  <si>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</si>
  <si>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</si>
  <si>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</si>
  <si>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</si>
  <si>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</si>
  <si>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</si>
  <si>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</si>
  <si>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</si>
  <si>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</si>
  <si>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</si>
  <si>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</si>
  <si>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</si>
  <si>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</si>
  <si>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</si>
  <si>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</si>
  <si>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</si>
  <si>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</si>
  <si>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</si>
  <si>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</si>
  <si>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</si>
  <si>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</si>
  <si>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</si>
  <si>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</si>
  <si>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</si>
  <si>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</si>
  <si>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</si>
  <si>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</si>
  <si>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</si>
  <si>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</si>
  <si>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</si>
  <si>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</si>
  <si>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</si>
  <si>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</si>
  <si>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</si>
  <si>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</si>
  <si>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</si>
  <si>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</si>
  <si>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</si>
  <si>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</si>
  <si>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</si>
  <si>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</si>
  <si>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</si>
  <si>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</si>
  <si>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</si>
  <si>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</si>
  <si>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</si>
  <si>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</si>
  <si>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</si>
  <si>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</si>
  <si>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</si>
  <si>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</si>
  <si>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</si>
  <si>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</si>
  <si>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</si>
  <si>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</si>
  <si>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</si>
  <si>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</si>
  <si>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</si>
  <si>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</si>
  <si>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</si>
  <si>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</si>
  <si>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</si>
  <si>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</si>
  <si>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</si>
  <si>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</si>
  <si>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</si>
  <si>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</si>
  <si>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</si>
  <si>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</si>
  <si>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</si>
  <si>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</si>
  <si>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</si>
  <si>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</si>
  <si>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</si>
  <si>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</si>
  <si>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</si>
  <si>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</si>
  <si>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</si>
  <si>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</si>
  <si>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</si>
  <si>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</si>
  <si>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</si>
  <si>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</si>
  <si>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</si>
  <si>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</si>
  <si>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</si>
  <si>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</si>
  <si>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</si>
  <si>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</si>
  <si>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</si>
  <si>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</si>
  <si>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</si>
  <si>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</si>
  <si>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</si>
  <si>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</si>
  <si>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</si>
  <si>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</si>
  <si>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</si>
  <si>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</si>
  <si>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</si>
  <si>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</si>
  <si>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</si>
  <si>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</si>
  <si>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</si>
  <si>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</si>
  <si>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</si>
  <si>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</si>
  <si>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</si>
  <si>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</si>
  <si>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</si>
  <si>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</si>
  <si>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</si>
  <si>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</si>
  <si>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</si>
  <si>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</si>
  <si>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</si>
  <si>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</si>
  <si>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</si>
  <si>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</si>
  <si>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</si>
  <si>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</si>
  <si>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</si>
  <si>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</si>
  <si>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</si>
  <si>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</si>
  <si>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</si>
  <si>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</si>
  <si>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</si>
  <si>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</si>
  <si>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</si>
  <si>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</si>
  <si>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</si>
  <si>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</si>
  <si>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</si>
  <si>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</si>
  <si>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</si>
  <si>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</si>
  <si>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</si>
  <si>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</si>
  <si>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</si>
  <si>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</si>
  <si>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</si>
  <si>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</si>
  <si>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</si>
  <si>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</si>
  <si>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</si>
  <si>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</si>
  <si>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</si>
  <si>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</si>
  <si>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</si>
  <si>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</si>
  <si>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</si>
  <si>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</si>
  <si>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</si>
  <si>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</si>
  <si>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</si>
  <si>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</si>
  <si>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</si>
  <si>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</si>
  <si>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</si>
  <si>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</si>
  <si>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</si>
  <si>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</si>
  <si>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</si>
  <si>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</si>
  <si>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</si>
  <si>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</si>
  <si>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</si>
  <si>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</si>
  <si>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</si>
  <si>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</si>
  <si>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</si>
  <si>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</si>
  <si>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</si>
  <si>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</si>
  <si>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</si>
  <si>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</si>
  <si>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</si>
  <si>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</si>
  <si>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</si>
  <si>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</si>
  <si>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</si>
  <si>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</si>
  <si>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</si>
  <si>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</si>
  <si>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</si>
  <si>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</si>
  <si>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</si>
  <si>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</si>
  <si>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</si>
  <si>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</si>
  <si>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</si>
  <si>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</si>
  <si>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</si>
  <si>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</si>
  <si>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</si>
  <si>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</si>
  <si>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</si>
  <si>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</si>
  <si>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</si>
  <si>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</si>
  <si>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</si>
  <si>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</si>
  <si>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</si>
  <si>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</si>
  <si>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</si>
  <si>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</si>
  <si>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</si>
  <si>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</si>
  <si>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</si>
  <si>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</si>
  <si>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</si>
  <si>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</si>
  <si>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</si>
  <si>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</si>
  <si>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</si>
  <si>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</si>
  <si>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</si>
  <si>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</si>
  <si>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</si>
  <si>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</si>
  <si>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</si>
  <si>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</si>
  <si>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</si>
  <si>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</si>
  <si>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</si>
  <si>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</si>
  <si>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</si>
  <si>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</si>
  <si>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</si>
  <si>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</si>
  <si>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</si>
  <si>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</si>
  <si>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</si>
  <si>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</si>
  <si>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</si>
  <si>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</si>
  <si>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</si>
  <si>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</si>
  <si>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</si>
  <si>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</si>
  <si>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</si>
  <si>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</si>
  <si>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</si>
  <si>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</si>
  <si>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</si>
  <si>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</si>
  <si>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</si>
  <si>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</si>
  <si>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</si>
  <si>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</si>
  <si>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</si>
  <si>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</si>
  <si>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</si>
  <si>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</si>
  <si>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</si>
  <si>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</si>
  <si>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</si>
  <si>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</si>
  <si>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</si>
  <si>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</si>
  <si>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</si>
  <si>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</si>
  <si>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</si>
  <si>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</si>
  <si>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</si>
  <si>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</si>
  <si>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</si>
  <si>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</si>
  <si>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</si>
  <si>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</si>
  <si>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</si>
  <si>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</si>
  <si>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</si>
  <si>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</si>
  <si>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</si>
  <si>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</si>
  <si>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</si>
  <si>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</si>
  <si>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</si>
  <si>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</si>
  <si>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</si>
  <si>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</si>
  <si>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</si>
  <si>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</si>
  <si>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</si>
  <si>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</si>
  <si>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</si>
  <si>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</si>
  <si>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</si>
  <si>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</si>
  <si>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</si>
  <si>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</si>
  <si>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</si>
  <si>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</si>
  <si>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</si>
  <si>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</si>
  <si>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</si>
  <si>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</si>
  <si>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</si>
  <si>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</si>
  <si>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</si>
  <si>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</si>
  <si>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</si>
  <si>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</si>
  <si>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</si>
  <si>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</si>
  <si>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</si>
  <si>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</si>
  <si>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</si>
  <si>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</si>
  <si>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</si>
  <si>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</si>
  <si>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</si>
  <si>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</si>
  <si>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</si>
  <si>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</si>
  <si>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</si>
  <si>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</si>
  <si>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</si>
  <si>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</si>
  <si>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</si>
  <si>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</si>
  <si>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</si>
  <si>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</si>
  <si>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</si>
  <si>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</si>
  <si>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</si>
  <si>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</si>
  <si>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</si>
  <si>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</si>
  <si>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</si>
  <si>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</si>
  <si>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</si>
  <si>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</si>
  <si>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</si>
  <si>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</si>
  <si>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</si>
  <si>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</si>
  <si>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</si>
  <si>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</si>
  <si>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</si>
  <si>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</si>
  <si>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</si>
  <si>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</si>
  <si>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</si>
  <si>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</si>
  <si>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</si>
  <si>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</si>
  <si>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</si>
  <si>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</si>
  <si>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</si>
  <si>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</si>
  <si>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</si>
  <si>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</si>
  <si>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</si>
  <si>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</si>
  <si>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</si>
  <si>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</si>
  <si>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</si>
  <si>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</si>
  <si>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</si>
  <si>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</si>
  <si>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</si>
  <si>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</si>
  <si>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</si>
  <si>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</si>
  <si>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</si>
  <si>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</si>
  <si>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</si>
  <si>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</si>
  <si>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</si>
  <si>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</si>
  <si>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</si>
  <si>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</si>
  <si>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</si>
  <si>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</si>
  <si>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</si>
  <si>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</si>
  <si>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</si>
  <si>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</si>
  <si>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</si>
  <si>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</si>
  <si>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</si>
  <si>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</si>
  <si>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</si>
  <si>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</si>
  <si>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</si>
  <si>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</si>
  <si>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</si>
  <si>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</si>
  <si>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</si>
  <si>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</si>
  <si>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</si>
  <si>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</si>
  <si>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</si>
  <si>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</si>
  <si>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</si>
  <si>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</si>
  <si>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</si>
  <si>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</si>
  <si>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</si>
  <si>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</si>
  <si>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</si>
  <si>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</si>
  <si>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</si>
  <si>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</si>
  <si>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</si>
  <si>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</si>
  <si>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</si>
  <si>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</si>
  <si>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</si>
  <si>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</si>
  <si>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</si>
  <si>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</si>
  <si>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</si>
  <si>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</si>
  <si>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</si>
  <si>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</si>
  <si>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</si>
  <si>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</si>
  <si>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</si>
  <si>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</si>
  <si>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</si>
  <si>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</si>
  <si>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</si>
  <si>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</si>
  <si>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</si>
  <si>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</si>
  <si>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</si>
  <si>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</si>
  <si>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</si>
  <si>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</si>
  <si>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</si>
  <si>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</si>
  <si>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</si>
  <si>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</si>
  <si>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</si>
  <si>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</si>
  <si>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</si>
  <si>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</si>
  <si>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</si>
  <si>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</si>
  <si>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</si>
  <si>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</si>
  <si>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</si>
  <si>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</si>
  <si>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</si>
  <si>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</si>
  <si>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</si>
  <si>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</si>
  <si>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</si>
  <si>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</si>
  <si>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</si>
  <si>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</si>
  <si>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</si>
  <si>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</si>
  <si>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</si>
  <si>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</si>
  <si>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</si>
  <si>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</si>
  <si>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</si>
  <si>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</si>
  <si>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</si>
  <si>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</si>
  <si>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</si>
  <si>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</si>
  <si>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</si>
  <si>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</si>
  <si>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</si>
  <si>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</si>
  <si>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</si>
  <si>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</si>
  <si>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</si>
  <si>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</si>
  <si>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</si>
  <si>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</si>
  <si>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</si>
  <si>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</si>
  <si>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</si>
  <si>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</si>
  <si>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</si>
  <si>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</si>
  <si>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</si>
  <si>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</si>
  <si>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</si>
  <si>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</si>
  <si>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</si>
  <si>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</si>
  <si>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</si>
  <si>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</si>
  <si>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</si>
  <si>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</si>
  <si>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</si>
  <si>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</si>
  <si>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</si>
  <si>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</si>
  <si>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</si>
  <si>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</si>
  <si>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</si>
  <si>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</si>
  <si>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</si>
  <si>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</si>
  <si>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</si>
  <si>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</si>
  <si>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</si>
  <si>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</si>
  <si>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</si>
  <si>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</si>
  <si>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</si>
  <si>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</si>
  <si>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</si>
  <si>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</si>
  <si>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</si>
  <si>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</si>
  <si>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</si>
  <si>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</si>
  <si>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</si>
  <si>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</si>
  <si>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</si>
  <si>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</si>
  <si>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</si>
  <si>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</si>
  <si>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</si>
  <si>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</si>
  <si>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</si>
  <si>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</si>
  <si>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</si>
  <si>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</si>
  <si>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</si>
  <si>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</si>
  <si>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</si>
  <si>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</si>
  <si>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</si>
  <si>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</si>
  <si>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</si>
  <si>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</si>
  <si>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</si>
  <si>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</si>
  <si>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</si>
  <si>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</si>
  <si>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</si>
  <si>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</si>
  <si>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</si>
  <si>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</si>
  <si>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</si>
  <si>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</si>
  <si>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</si>
  <si>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</si>
  <si>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</si>
  <si>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</si>
  <si>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</si>
  <si>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</si>
  <si>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</si>
  <si>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</si>
  <si>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</si>
  <si>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</si>
  <si>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</si>
  <si>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</si>
  <si>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</si>
  <si>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</si>
  <si>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</si>
  <si>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</si>
  <si>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</si>
  <si>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</si>
  <si>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</si>
  <si>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</si>
  <si>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</si>
  <si>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</si>
  <si>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</si>
  <si>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</si>
  <si>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</si>
  <si>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</si>
  <si>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</si>
  <si>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</si>
  <si>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</si>
  <si>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</si>
  <si>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</si>
  <si>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</si>
  <si>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</si>
  <si>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</si>
  <si>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</si>
  <si>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</si>
  <si>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</si>
  <si>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</si>
  <si>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</si>
  <si>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</si>
  <si>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</si>
  <si>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</si>
  <si>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</si>
  <si>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</si>
  <si>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</si>
  <si>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</si>
  <si>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</si>
  <si>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</si>
  <si>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</si>
  <si>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</si>
  <si>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</si>
  <si>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</si>
  <si>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</si>
  <si>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</si>
  <si>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</si>
  <si>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</si>
  <si>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</si>
  <si>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</si>
  <si>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</si>
  <si>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</si>
  <si>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</si>
  <si>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</si>
  <si>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</si>
  <si>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</si>
  <si>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</si>
  <si>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</si>
  <si>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</si>
  <si>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</si>
  <si>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</si>
  <si>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</si>
  <si>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</si>
  <si>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</si>
  <si>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</si>
  <si>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</si>
  <si>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</si>
  <si>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</si>
  <si>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</si>
  <si>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</si>
  <si>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</si>
  <si>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</si>
  <si>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</si>
  <si>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</si>
  <si>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</si>
  <si>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</si>
  <si>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</si>
  <si>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</si>
  <si>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</si>
  <si>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</si>
  <si>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</si>
  <si>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</si>
  <si>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</si>
  <si>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</si>
  <si>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</si>
  <si>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</si>
  <si>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</si>
  <si>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</si>
  <si>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</si>
  <si>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</si>
  <si>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</si>
  <si>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</si>
  <si>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</si>
  <si>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</si>
  <si>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</si>
  <si>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</si>
  <si>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</si>
  <si>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</si>
  <si>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</si>
  <si>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</si>
  <si>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</si>
  <si>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</si>
  <si>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</si>
  <si>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</si>
  <si>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</si>
  <si>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</si>
  <si>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</si>
  <si>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</si>
  <si>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</si>
  <si>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</si>
  <si>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</si>
  <si>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</si>
  <si>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</si>
  <si>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</si>
  <si>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</si>
  <si>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</si>
  <si>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</si>
  <si>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</si>
  <si>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</si>
  <si>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</si>
  <si>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</si>
  <si>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</si>
  <si>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</si>
  <si>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</si>
  <si>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</si>
  <si>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</si>
  <si>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</si>
  <si>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</si>
  <si>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</si>
  <si>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</si>
  <si>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</si>
  <si>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</si>
  <si>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</si>
  <si>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</si>
  <si>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</si>
  <si>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</si>
  <si>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</si>
  <si>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</si>
  <si>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</si>
  <si>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</si>
  <si>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</si>
  <si>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</si>
  <si>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</si>
  <si>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</si>
  <si>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</si>
  <si>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</si>
  <si>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</si>
  <si>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</si>
  <si>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</si>
  <si>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</si>
  <si>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</si>
  <si>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</si>
  <si>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</si>
  <si>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</si>
  <si>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</si>
  <si>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</si>
  <si>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</si>
  <si>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</si>
  <si>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</si>
  <si>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</si>
  <si>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</si>
  <si>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</si>
  <si>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</si>
  <si>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</si>
  <si>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</si>
  <si>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</si>
  <si>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</si>
  <si>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</si>
  <si>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</si>
  <si>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</si>
  <si>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</si>
  <si>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</si>
  <si>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</si>
  <si>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</si>
  <si>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</si>
  <si>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</si>
  <si>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</si>
  <si>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</si>
  <si>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</si>
  <si>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</si>
  <si>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</si>
  <si>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</si>
  <si>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</si>
  <si>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</si>
  <si>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</si>
  <si>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</si>
  <si>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</si>
  <si>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</si>
  <si>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</si>
  <si>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</si>
  <si>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</si>
  <si>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</si>
  <si>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</si>
  <si>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</si>
  <si>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</si>
  <si>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</si>
  <si>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</si>
  <si>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</si>
  <si>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</si>
  <si>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</si>
  <si>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</si>
  <si>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</si>
  <si>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</si>
  <si>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</si>
  <si>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</si>
  <si>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</si>
  <si>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</si>
  <si>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</si>
  <si>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</si>
  <si>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</si>
  <si>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</si>
  <si>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</si>
  <si>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</si>
  <si>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</si>
  <si>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</si>
  <si>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</si>
  <si>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</si>
  <si>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</si>
  <si>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</si>
  <si>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</si>
  <si>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</si>
  <si>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</si>
  <si>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</si>
  <si>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</si>
  <si>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</si>
  <si>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</si>
  <si>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</si>
  <si>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</si>
  <si>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</si>
  <si>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</si>
  <si>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</si>
  <si>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</si>
  <si>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</si>
  <si>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</si>
  <si>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</si>
  <si>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</si>
  <si>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</si>
  <si>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</si>
  <si>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</si>
  <si>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</si>
  <si>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</si>
  <si>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</si>
  <si>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</si>
  <si>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</si>
  <si>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</si>
  <si>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</si>
  <si>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</si>
  <si>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</si>
  <si>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</si>
  <si>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</si>
  <si>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</si>
  <si>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</si>
  <si>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</si>
  <si>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</si>
  <si>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</si>
  <si>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</si>
  <si>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</si>
  <si>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</si>
  <si>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</si>
  <si>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</si>
  <si>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</si>
  <si>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</si>
  <si>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</si>
  <si>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</si>
  <si>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</si>
  <si>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</si>
  <si>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</si>
  <si>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</si>
  <si>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</si>
  <si>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</si>
  <si>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</si>
  <si>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</si>
  <si>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</si>
  <si>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</si>
  <si>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</si>
  <si>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</si>
  <si>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</si>
  <si>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</si>
  <si>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</si>
  <si>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</si>
  <si>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</si>
  <si>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</si>
  <si>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</si>
  <si>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</si>
  <si>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</si>
  <si>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</si>
  <si>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</si>
  <si>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</si>
  <si>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</si>
  <si>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</si>
  <si>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</si>
  <si>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</si>
  <si>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</si>
  <si>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</si>
  <si>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</si>
  <si>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</si>
  <si>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</si>
  <si>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</si>
  <si>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</si>
  <si>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</si>
  <si>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</si>
  <si>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</si>
  <si>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</si>
  <si>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</si>
  <si>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</si>
  <si>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</si>
  <si>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</si>
  <si>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</si>
  <si>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</si>
  <si>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</si>
  <si>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</si>
  <si>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</si>
  <si>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</si>
  <si>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</si>
  <si>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</si>
  <si>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</si>
  <si>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</si>
  <si>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</si>
  <si>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</si>
  <si>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</si>
  <si>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</si>
  <si>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</si>
  <si>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</si>
  <si>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</si>
  <si>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</si>
  <si>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</si>
  <si>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</si>
  <si>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</si>
  <si>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</si>
  <si>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</si>
  <si>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</si>
  <si>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</si>
  <si>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</si>
  <si>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</si>
  <si>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</si>
  <si>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</si>
  <si>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</si>
  <si>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</si>
  <si>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</si>
  <si>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</si>
  <si>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</si>
  <si>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</si>
  <si>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</si>
  <si>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</si>
  <si>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</si>
  <si>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</si>
  <si>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</si>
  <si>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</si>
  <si>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</si>
  <si>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</si>
  <si>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</si>
  <si>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</si>
  <si>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</si>
  <si>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</si>
  <si>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</si>
  <si>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</si>
  <si>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</si>
  <si>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</si>
  <si>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</si>
  <si>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</si>
  <si>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</si>
  <si>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</si>
  <si>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</si>
  <si>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</si>
  <si>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</si>
  <si>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</si>
  <si>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</si>
  <si>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</si>
  <si>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</si>
  <si>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</si>
  <si>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</si>
  <si>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</si>
  <si>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</si>
  <si>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</si>
  <si>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</si>
  <si>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</si>
  <si>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</si>
  <si>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</si>
  <si>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</si>
  <si>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</si>
  <si>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</si>
  <si>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</si>
  <si>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</si>
  <si>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</si>
  <si>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</si>
  <si>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</si>
  <si>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</si>
  <si>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</si>
  <si>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</si>
  <si>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</si>
  <si>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</si>
  <si>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</si>
  <si>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</si>
  <si>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</si>
  <si>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</si>
  <si>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</si>
  <si>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</si>
  <si>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</si>
  <si>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</si>
  <si>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</si>
  <si>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</si>
  <si>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</si>
  <si>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</si>
  <si>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</si>
  <si>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</si>
  <si>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</si>
  <si>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</si>
  <si>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</si>
  <si>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</si>
  <si>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</si>
  <si>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</si>
  <si>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</si>
  <si>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</si>
  <si>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</si>
  <si>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</si>
  <si>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</si>
  <si>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</si>
  <si>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</si>
  <si>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</si>
  <si>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</si>
  <si>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</si>
  <si>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</si>
  <si>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</si>
  <si>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</si>
  <si>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</si>
  <si>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</si>
  <si>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</si>
  <si>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</si>
  <si>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</si>
  <si>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</si>
  <si>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</si>
  <si>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</si>
  <si>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</si>
  <si>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</si>
  <si>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</si>
  <si>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</si>
  <si>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</si>
  <si>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</si>
  <si>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</si>
  <si>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</si>
  <si>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</si>
  <si>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</si>
  <si>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</si>
  <si>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</si>
  <si>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</si>
  <si>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</si>
  <si>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</si>
  <si>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</si>
  <si>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</si>
  <si>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</si>
  <si>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</si>
  <si>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</si>
  <si>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</si>
  <si>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</si>
  <si>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</si>
  <si>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</si>
  <si>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</si>
  <si>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</si>
  <si>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</si>
  <si>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</si>
  <si>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</si>
  <si>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</si>
  <si>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</si>
  <si>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</si>
  <si>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</si>
  <si>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</si>
  <si>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</si>
  <si>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</si>
  <si>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</si>
  <si>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</si>
  <si>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</si>
  <si>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</si>
  <si>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</si>
  <si>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</si>
  <si>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</si>
  <si>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</si>
  <si>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</si>
  <si>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</si>
  <si>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</si>
  <si>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</si>
  <si>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</si>
  <si>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</si>
  <si>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</si>
  <si>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</si>
  <si>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</si>
  <si>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</si>
  <si>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</si>
  <si>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</si>
  <si>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</si>
  <si>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</si>
  <si>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</si>
  <si>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</si>
  <si>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</si>
  <si>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</si>
  <si>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</si>
  <si>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</si>
  <si>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</si>
  <si>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</si>
  <si>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</si>
  <si>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</si>
  <si>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</si>
  <si>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</si>
  <si>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</si>
  <si>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</si>
  <si>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</si>
  <si>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</si>
  <si>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</si>
  <si>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</si>
  <si>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</si>
  <si>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</si>
  <si>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</si>
  <si>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</si>
  <si>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</si>
  <si>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</si>
  <si>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</si>
  <si>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</si>
  <si>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</si>
  <si>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</si>
  <si>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</si>
  <si>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</si>
  <si>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</si>
  <si>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</si>
  <si>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</si>
  <si>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</si>
  <si>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</si>
  <si>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</si>
  <si>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</si>
  <si>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</si>
  <si>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</si>
  <si>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</si>
  <si>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</si>
  <si>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</si>
  <si>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</si>
  <si>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</si>
  <si>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</si>
  <si>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</si>
  <si>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</si>
  <si>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</si>
  <si>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</si>
  <si>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</si>
  <si>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</si>
  <si>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</si>
  <si>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</si>
  <si>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</si>
  <si>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</si>
  <si>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</si>
  <si>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</si>
  <si>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</si>
  <si>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</si>
  <si>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</si>
  <si>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</si>
  <si>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</si>
  <si>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</si>
  <si>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</si>
  <si>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</si>
  <si>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</si>
  <si>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</si>
  <si>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</si>
  <si>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</si>
  <si>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</si>
  <si>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</si>
  <si>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</si>
  <si>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</si>
  <si>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</si>
  <si>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</si>
  <si>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</si>
  <si>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</si>
  <si>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</si>
  <si>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</si>
  <si>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</si>
  <si>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</si>
  <si>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</si>
  <si>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</si>
  <si>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</si>
  <si>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</si>
  <si>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</si>
  <si>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</si>
  <si>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</si>
  <si>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</si>
  <si>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</si>
  <si>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</si>
  <si>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</si>
  <si>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</si>
  <si>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</si>
  <si>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</si>
  <si>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</si>
  <si>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</si>
  <si>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</si>
  <si>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</si>
  <si>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</si>
  <si>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</si>
  <si>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</si>
  <si>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</si>
  <si>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</si>
  <si>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</si>
  <si>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</si>
  <si>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</si>
  <si>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</si>
  <si>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</si>
  <si>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</si>
  <si>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</si>
  <si>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</si>
  <si>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</si>
  <si>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</si>
  <si>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</si>
  <si>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</si>
  <si>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</si>
  <si>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</si>
  <si>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</si>
  <si>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</si>
  <si>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</si>
  <si>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</si>
  <si>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</si>
  <si>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</si>
  <si>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</si>
  <si>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</si>
  <si>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</si>
  <si>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</si>
  <si>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</si>
  <si>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</si>
  <si>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</si>
  <si>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</si>
  <si>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</si>
  <si>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</si>
  <si>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</si>
  <si>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</si>
  <si>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</si>
  <si>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</si>
  <si>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</si>
  <si>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</si>
  <si>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</si>
  <si>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</si>
  <si>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</si>
  <si>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</si>
  <si>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</si>
  <si>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</si>
  <si>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</si>
  <si>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</si>
  <si>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</si>
  <si>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</si>
  <si>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</si>
  <si>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</si>
  <si>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</si>
  <si>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</si>
  <si>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</si>
  <si>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</si>
  <si>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</si>
  <si>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</si>
  <si>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</si>
  <si>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</si>
  <si>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</si>
  <si>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</si>
  <si>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</si>
  <si>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</si>
  <si>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</si>
  <si>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</si>
  <si>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</si>
  <si>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</si>
  <si>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</si>
  <si>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</si>
  <si>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</si>
  <si>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</si>
  <si>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</si>
  <si>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</si>
  <si>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</si>
  <si>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</si>
  <si>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</si>
  <si>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</si>
  <si>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</si>
  <si>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</si>
  <si>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</si>
  <si>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</si>
  <si>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</si>
  <si>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</si>
  <si>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</si>
  <si>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</si>
  <si>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</si>
  <si>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</si>
  <si>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</si>
  <si>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</si>
  <si>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</si>
  <si>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</si>
  <si>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</si>
  <si>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</si>
  <si>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</si>
  <si>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</si>
  <si>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</si>
  <si>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</si>
  <si>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</si>
  <si>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</si>
  <si>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</si>
  <si>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</si>
  <si>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</si>
  <si>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</si>
  <si>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</si>
  <si>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</si>
  <si>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</si>
  <si>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</si>
  <si>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</si>
  <si>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</si>
  <si>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</si>
  <si>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</si>
  <si>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</si>
  <si>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</si>
  <si>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</si>
  <si>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</si>
  <si>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</si>
  <si>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</si>
  <si>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</si>
  <si>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</si>
  <si>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</si>
  <si>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</si>
  <si>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</si>
  <si>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</si>
  <si>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</si>
  <si>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</si>
  <si>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</si>
  <si>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</si>
  <si>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</si>
  <si>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</si>
  <si>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</si>
  <si>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</si>
  <si>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</si>
  <si>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</si>
  <si>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</si>
  <si>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</si>
  <si>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</si>
  <si>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</si>
  <si>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</si>
  <si>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</si>
  <si>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</si>
  <si>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</si>
  <si>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</si>
  <si>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</si>
  <si>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</si>
  <si>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</si>
  <si>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</si>
  <si>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</si>
  <si>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</si>
  <si>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</si>
  <si>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</si>
  <si>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</si>
  <si>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</si>
  <si>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</si>
  <si>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</si>
  <si>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</si>
  <si>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</si>
  <si>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</si>
  <si>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</si>
  <si>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</si>
  <si>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</si>
  <si>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</si>
  <si>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</si>
  <si>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</si>
  <si>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</si>
  <si>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</si>
  <si>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</si>
  <si>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</si>
  <si>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</si>
  <si>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</si>
  <si>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</si>
  <si>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</si>
  <si>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</si>
  <si>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</si>
  <si>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</si>
  <si>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</si>
  <si>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</si>
  <si>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</si>
  <si>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</si>
  <si>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</si>
  <si>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</si>
  <si>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</si>
  <si>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</si>
  <si>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</si>
  <si>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</si>
  <si>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</si>
  <si>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</si>
  <si>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</si>
  <si>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</si>
  <si>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</si>
  <si>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</si>
  <si>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</si>
  <si>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</si>
  <si>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</si>
  <si>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</si>
  <si>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</si>
  <si>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</si>
  <si>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</si>
  <si>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</si>
  <si>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</si>
  <si>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</si>
  <si>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</si>
  <si>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</si>
  <si>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</si>
  <si>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</si>
  <si>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</si>
  <si>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</si>
  <si>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</si>
  <si>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</si>
  <si>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</si>
  <si>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</si>
  <si>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</si>
  <si>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</si>
  <si>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</si>
  <si>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</si>
  <si>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</si>
  <si>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</si>
  <si>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</si>
  <si>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</si>
  <si>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</si>
  <si>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</si>
  <si>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</si>
  <si>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</si>
  <si>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</si>
  <si>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</si>
  <si>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</si>
  <si>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</si>
  <si>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</si>
  <si>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</si>
  <si>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</si>
  <si>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</si>
  <si>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</si>
  <si>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</si>
  <si>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</si>
  <si>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</si>
  <si>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</si>
  <si>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</si>
  <si>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</si>
  <si>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</si>
  <si>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</si>
  <si>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</si>
  <si>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</si>
  <si>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</si>
  <si>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</si>
  <si>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</si>
  <si>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</si>
  <si>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</si>
  <si>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</si>
  <si>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</si>
  <si>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</si>
  <si>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</si>
  <si>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</si>
  <si>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</si>
  <si>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</si>
  <si>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</si>
  <si>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</si>
  <si>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</si>
  <si>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</si>
  <si>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</si>
  <si>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</si>
  <si>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</si>
  <si>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</si>
  <si>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</si>
  <si>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</si>
  <si>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</si>
  <si>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</si>
  <si>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</si>
  <si>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</si>
  <si>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</si>
  <si>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</si>
  <si>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</si>
  <si>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</si>
  <si>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</si>
  <si>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</si>
  <si>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</si>
  <si>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</si>
  <si>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</si>
  <si>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</si>
  <si>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</si>
  <si>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</si>
  <si>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</si>
  <si>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</si>
  <si>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</si>
  <si>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</si>
  <si>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</si>
  <si>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</si>
  <si>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</si>
  <si>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</si>
  <si>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</si>
  <si>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</si>
  <si>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</si>
  <si>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</si>
  <si>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</si>
  <si>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</si>
  <si>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</si>
  <si>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</si>
  <si>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</si>
  <si>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</si>
  <si>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</si>
  <si>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</si>
  <si>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</si>
  <si>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</si>
  <si>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</si>
  <si>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</si>
  <si>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</si>
  <si>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</si>
  <si>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</si>
  <si>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</si>
  <si>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</si>
  <si>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</si>
  <si>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</si>
  <si>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</si>
  <si>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</si>
  <si>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</si>
  <si>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</si>
  <si>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</si>
  <si>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</si>
  <si>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</si>
  <si>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</si>
  <si>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</si>
  <si>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</si>
  <si>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</si>
  <si>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</si>
  <si>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</si>
  <si>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</si>
  <si>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</si>
  <si>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</si>
  <si>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</si>
  <si>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</si>
  <si>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</si>
  <si>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</si>
  <si>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</si>
  <si>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</si>
  <si>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</si>
  <si>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</si>
  <si>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</si>
  <si>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</si>
  <si>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</si>
  <si>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</si>
  <si>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</si>
  <si>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</si>
  <si>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</si>
  <si>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</si>
  <si>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</si>
  <si>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</si>
  <si>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</si>
  <si>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</si>
  <si>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</si>
  <si>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</si>
  <si>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</si>
  <si>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</si>
  <si>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</si>
  <si>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</si>
  <si>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</si>
  <si>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</si>
  <si>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</si>
  <si>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</si>
  <si>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</si>
  <si>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</si>
  <si>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</si>
  <si>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</si>
  <si>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</si>
  <si>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</si>
  <si>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</si>
  <si>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</si>
  <si>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</si>
  <si>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</si>
  <si>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</si>
  <si>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</si>
  <si>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</si>
  <si>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</si>
  <si>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</si>
  <si>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</si>
  <si>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</si>
  <si>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</si>
  <si>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</si>
  <si>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</si>
  <si>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</si>
  <si>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</si>
  <si>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</si>
  <si>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</si>
  <si>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</si>
  <si>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</si>
  <si>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</si>
  <si>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</si>
  <si>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</si>
  <si>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</si>
  <si>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</si>
  <si>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</si>
  <si>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</si>
  <si>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</si>
  <si>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</si>
  <si>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</si>
  <si>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</si>
  <si>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</si>
  <si>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</si>
  <si>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</si>
  <si>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</si>
  <si>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</si>
  <si>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</si>
  <si>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</si>
  <si>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</si>
  <si>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</si>
  <si>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</si>
  <si>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</si>
  <si>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</si>
  <si>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</si>
  <si>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</si>
  <si>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</si>
  <si>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</si>
  <si>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</si>
  <si>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</si>
  <si>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</si>
  <si>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</si>
  <si>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</si>
  <si>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</si>
  <si>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</si>
  <si>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</si>
  <si>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</si>
  <si>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</si>
  <si>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</si>
  <si>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</si>
  <si>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</si>
  <si>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</si>
  <si>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</si>
  <si>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</si>
  <si>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</si>
  <si>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</si>
  <si>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</si>
  <si>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</si>
  <si>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</si>
  <si>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</si>
  <si>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</si>
  <si>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</si>
  <si>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</si>
  <si>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</si>
  <si>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</si>
  <si>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</si>
  <si>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</si>
  <si>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</si>
  <si>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</si>
  <si>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</si>
  <si>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</si>
  <si>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</si>
  <si>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</si>
  <si>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</si>
  <si>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</si>
  <si>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</si>
  <si>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</si>
  <si>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</si>
  <si>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</si>
  <si>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</si>
  <si>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</si>
  <si>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</si>
  <si>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</si>
  <si>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</si>
  <si>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</si>
  <si>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</si>
  <si>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</si>
  <si>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</si>
  <si>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</si>
  <si>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</si>
  <si>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</si>
  <si>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</si>
  <si>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</si>
  <si>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</si>
  <si>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</si>
  <si>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</si>
  <si>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</si>
  <si>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</si>
  <si>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</si>
  <si>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</si>
  <si>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</si>
  <si>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</si>
  <si>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</si>
  <si>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</si>
  <si>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</si>
  <si>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</si>
  <si>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</si>
  <si>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</si>
  <si>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</si>
  <si>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</si>
  <si>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</si>
  <si>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</si>
  <si>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</si>
  <si>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</si>
  <si>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</si>
  <si>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</si>
  <si>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</si>
  <si>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</si>
  <si>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</si>
  <si>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</si>
  <si>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</si>
  <si>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</si>
  <si>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</si>
  <si>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</si>
  <si>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</si>
  <si>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</si>
  <si>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</si>
  <si>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</si>
  <si>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</si>
  <si>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</si>
  <si>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</si>
  <si>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</si>
  <si>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</si>
  <si>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</si>
  <si>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</si>
  <si>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</si>
  <si>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</si>
  <si>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</si>
  <si>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</si>
  <si>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</si>
  <si>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</si>
  <si>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</si>
  <si>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</si>
  <si>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</si>
  <si>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</si>
  <si>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</si>
  <si>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</si>
  <si>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</si>
  <si>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</si>
  <si>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</si>
  <si>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</si>
  <si>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</si>
  <si>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</si>
  <si>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</si>
  <si>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</si>
  <si>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</si>
  <si>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</si>
  <si>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</si>
  <si>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</si>
  <si>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</si>
  <si>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</si>
  <si>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</si>
  <si>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</si>
  <si>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</si>
  <si>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</si>
  <si>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</si>
  <si>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</si>
  <si>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</si>
  <si>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</si>
  <si>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</si>
  <si>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</si>
  <si>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</si>
  <si>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</si>
  <si>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</si>
  <si>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</si>
  <si>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</si>
  <si>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</si>
  <si>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</si>
  <si>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</si>
  <si>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</si>
  <si>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</si>
  <si>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</si>
  <si>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</si>
  <si>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</si>
  <si>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</si>
  <si>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</si>
  <si>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</si>
  <si>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</si>
  <si>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</si>
  <si>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</si>
  <si>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</si>
  <si>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</si>
  <si>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</si>
  <si>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</si>
  <si>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</si>
  <si>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</si>
  <si>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</si>
  <si>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</si>
  <si>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</si>
  <si>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</si>
  <si>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</si>
  <si>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</si>
  <si>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</si>
  <si>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</si>
  <si>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</si>
  <si>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</si>
  <si>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</si>
  <si>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</si>
  <si>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</si>
  <si>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</si>
  <si>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</si>
  <si>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</si>
  <si>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</si>
  <si>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</si>
  <si>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</si>
  <si>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</si>
  <si>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</si>
  <si>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</si>
  <si>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</si>
  <si>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</si>
  <si>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</si>
  <si>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</si>
  <si>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</si>
  <si>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</si>
  <si>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</si>
  <si>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</si>
  <si>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</si>
  <si>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</si>
  <si>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</si>
  <si>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</si>
  <si>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</si>
  <si>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</si>
  <si>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</si>
  <si>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</si>
  <si>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</si>
  <si>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</si>
  <si>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</si>
  <si>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</si>
  <si>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</si>
  <si>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</si>
  <si>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</si>
  <si>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</si>
  <si>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</si>
  <si>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</si>
  <si>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</si>
  <si>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</si>
  <si>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</si>
  <si>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</si>
  <si>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</si>
  <si>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</si>
  <si>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</si>
  <si>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</si>
  <si>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</si>
  <si>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</si>
  <si>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</si>
  <si>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</si>
  <si>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</si>
  <si>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</si>
  <si>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</si>
  <si>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</si>
  <si>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</si>
  <si>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</si>
  <si>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</si>
  <si>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</si>
  <si>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</si>
  <si>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</si>
  <si>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</si>
  <si>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</si>
  <si>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</si>
  <si>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</si>
  <si>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</si>
  <si>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</si>
  <si>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</si>
  <si>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</si>
  <si>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</si>
  <si>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</si>
  <si>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</si>
  <si>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</si>
  <si>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</si>
  <si>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</si>
  <si>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</si>
  <si>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</si>
  <si>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</si>
  <si>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</si>
  <si>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</si>
  <si>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</si>
  <si>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</si>
  <si>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</si>
  <si>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</si>
  <si>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</si>
  <si>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</si>
  <si>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</si>
  <si>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</si>
  <si>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</si>
  <si>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</si>
  <si>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</si>
  <si>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</si>
  <si>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</si>
  <si>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</si>
  <si>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</si>
  <si>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</si>
  <si>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</si>
  <si>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</si>
  <si>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</si>
  <si>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</si>
  <si>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</si>
  <si>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</si>
  <si>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</si>
  <si>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</si>
  <si>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</si>
  <si>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</si>
  <si>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</si>
  <si>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</si>
  <si>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</si>
  <si>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</si>
  <si>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</si>
  <si>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</si>
  <si>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</si>
  <si>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</si>
  <si>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</si>
  <si>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</si>
  <si>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</si>
  <si>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</si>
  <si>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</si>
  <si>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</si>
  <si>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</si>
  <si>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</si>
  <si>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</si>
  <si>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</si>
  <si>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</si>
  <si>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</si>
  <si>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</si>
  <si>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</si>
  <si>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</si>
  <si>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</si>
  <si>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</si>
  <si>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</si>
  <si>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</si>
  <si>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</si>
  <si>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</si>
  <si>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</si>
  <si>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</si>
  <si>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</si>
  <si>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</si>
  <si>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</si>
  <si>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</si>
  <si>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</si>
  <si>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</si>
  <si>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</si>
  <si>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</si>
  <si>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</si>
  <si>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</si>
  <si>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</si>
  <si>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</si>
  <si>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</si>
  <si>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</si>
  <si>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</si>
  <si>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</si>
  <si>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</si>
  <si>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</si>
  <si>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</si>
  <si>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</si>
  <si>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</si>
  <si>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</si>
  <si>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</si>
  <si>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</si>
  <si>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</si>
  <si>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</si>
  <si>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</si>
  <si>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</si>
  <si>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</si>
  <si>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</si>
  <si>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</si>
  <si>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</si>
  <si>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</si>
  <si>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</si>
  <si>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</si>
  <si>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</si>
  <si>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</si>
  <si>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</si>
  <si>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</si>
  <si>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</si>
  <si>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</si>
  <si>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</si>
  <si>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</si>
  <si>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</si>
  <si>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</si>
  <si>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</si>
  <si>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</si>
  <si>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</si>
  <si>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</si>
  <si>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</si>
  <si>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</si>
  <si>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</si>
  <si>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</si>
  <si>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</si>
  <si>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</si>
  <si>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</si>
  <si>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</si>
  <si>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</si>
  <si>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</si>
  <si>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</si>
  <si>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</si>
  <si>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</si>
  <si>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</si>
  <si>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</si>
  <si>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</si>
  <si>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</si>
  <si>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</si>
  <si>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</si>
  <si>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</si>
  <si>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</si>
  <si>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</si>
  <si>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</si>
  <si>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</si>
  <si>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</si>
  <si>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</si>
  <si>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</si>
  <si>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</si>
  <si>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</si>
  <si>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</si>
  <si>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</si>
  <si>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</si>
  <si>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</si>
  <si>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</si>
  <si>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</si>
  <si>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</si>
  <si>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</si>
  <si>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</si>
  <si>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</si>
  <si>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</si>
  <si>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</si>
  <si>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</si>
  <si>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</si>
  <si>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</si>
  <si>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</si>
  <si>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</si>
  <si>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</si>
  <si>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</si>
  <si>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</si>
  <si>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</si>
  <si>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</si>
  <si>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</si>
  <si>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</si>
  <si>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</si>
  <si>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</si>
  <si>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</si>
  <si>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</si>
  <si>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</si>
  <si>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</si>
  <si>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</si>
  <si>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</si>
  <si>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</si>
  <si>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</si>
  <si>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</si>
  <si>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</si>
  <si>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</si>
  <si>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</si>
  <si>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</si>
  <si>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</si>
  <si>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</si>
  <si>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</si>
  <si>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</si>
  <si>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</si>
  <si>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</si>
  <si>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</si>
  <si>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</si>
  <si>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</si>
  <si>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</si>
  <si>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</si>
  <si>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</si>
  <si>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</si>
  <si>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</si>
  <si>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</si>
  <si>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</si>
  <si>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</si>
  <si>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</si>
  <si>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</si>
  <si>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</si>
  <si>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</si>
  <si>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</si>
  <si>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</si>
  <si>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</si>
  <si>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</si>
  <si>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</si>
  <si>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</si>
  <si>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</si>
  <si>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</si>
  <si>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</si>
  <si>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</si>
  <si>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</si>
  <si>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</si>
  <si>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</si>
  <si>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</si>
  <si>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</si>
  <si>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</si>
  <si>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</si>
  <si>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</si>
  <si>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</si>
  <si>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</si>
  <si>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</si>
  <si>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</si>
  <si>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</si>
  <si>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</si>
  <si>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</si>
  <si>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</si>
  <si>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</si>
  <si>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</si>
  <si>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</si>
  <si>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</si>
  <si>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</si>
  <si>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</si>
  <si>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</si>
  <si>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</si>
  <si>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</si>
  <si>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</si>
  <si>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</si>
  <si>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</si>
  <si>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</si>
  <si>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</si>
  <si>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</si>
  <si>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</si>
  <si>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</si>
  <si>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</si>
  <si>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</si>
  <si>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</si>
  <si>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</si>
  <si>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</si>
  <si>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</si>
  <si>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</si>
  <si>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</si>
  <si>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</si>
  <si>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</si>
  <si>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</si>
  <si>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</si>
  <si>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</si>
  <si>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</si>
  <si>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</si>
  <si>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</si>
  <si>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</si>
  <si>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</si>
  <si>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</si>
  <si>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</si>
  <si>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</si>
  <si>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</si>
  <si>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</si>
  <si>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</si>
  <si>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</si>
  <si>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</si>
  <si>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</si>
  <si>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</si>
  <si>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</si>
  <si>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</si>
  <si>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</si>
  <si>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</si>
  <si>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</si>
  <si>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</si>
  <si>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</si>
  <si>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</si>
  <si>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</si>
  <si>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</si>
  <si>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</si>
  <si>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</si>
  <si>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</si>
  <si>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</si>
  <si>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</si>
  <si>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</si>
  <si>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</si>
  <si>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</si>
  <si>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</si>
  <si>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</si>
  <si>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</si>
  <si>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</si>
  <si>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</si>
  <si>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</si>
  <si>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</si>
  <si>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</si>
  <si>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</si>
  <si>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</si>
  <si>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</si>
  <si>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</si>
  <si>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</si>
  <si>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</si>
  <si>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</si>
  <si>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</si>
  <si>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</si>
  <si>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</si>
  <si>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</si>
  <si>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</si>
  <si>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</si>
  <si>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</si>
  <si>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</si>
  <si>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</si>
  <si>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</si>
  <si>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</si>
  <si>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</si>
  <si>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</si>
  <si>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</si>
  <si>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</si>
  <si>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</si>
  <si>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</si>
  <si>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</si>
  <si>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</si>
  <si>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</si>
  <si>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</si>
  <si>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</si>
  <si>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</si>
  <si>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</si>
  <si>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</si>
  <si>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</si>
  <si>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</si>
  <si>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</si>
  <si>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</si>
  <si>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</si>
  <si>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</si>
  <si>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</si>
  <si>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</si>
  <si>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</si>
  <si>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</si>
  <si>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</si>
  <si>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</si>
  <si>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</si>
  <si>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</si>
  <si>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</si>
  <si>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</si>
  <si>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</si>
  <si>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</si>
  <si>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</si>
  <si>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</si>
  <si>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</si>
  <si>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</si>
  <si>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</si>
  <si>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</si>
  <si>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</si>
  <si>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</si>
  <si>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</si>
  <si>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</si>
  <si>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</si>
  <si>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</si>
  <si>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</si>
  <si>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</si>
  <si>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</si>
  <si>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</si>
  <si>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</si>
  <si>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</si>
  <si>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</si>
  <si>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</si>
  <si>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</si>
  <si>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</si>
  <si>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</si>
  <si>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</si>
  <si>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</si>
  <si>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</si>
  <si>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</si>
  <si>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</si>
  <si>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</si>
  <si>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</si>
  <si>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</si>
  <si>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</si>
  <si>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</si>
  <si>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</si>
  <si>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</si>
  <si>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</si>
  <si>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</si>
  <si>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</si>
  <si>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</si>
  <si>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</si>
  <si>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</si>
  <si>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</si>
  <si>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</si>
  <si>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</si>
  <si>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</si>
  <si>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</si>
  <si>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</si>
  <si>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</si>
  <si>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</si>
  <si>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</si>
  <si>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</si>
  <si>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</si>
  <si>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</si>
  <si>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</si>
  <si>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</si>
  <si>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</si>
  <si>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</si>
  <si>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</si>
  <si>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</si>
  <si>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</si>
  <si>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</si>
  <si>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</si>
  <si>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</si>
  <si>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</si>
  <si>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</si>
  <si>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</si>
  <si>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</si>
  <si>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</si>
  <si>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</si>
  <si>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</si>
  <si>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</si>
  <si>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</si>
  <si>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</si>
  <si>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</si>
  <si>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</si>
  <si>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</si>
  <si>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</si>
  <si>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</si>
  <si>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</si>
  <si>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</si>
  <si>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</si>
  <si>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</si>
  <si>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</si>
  <si>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</si>
  <si>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</si>
  <si>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</si>
  <si>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</si>
  <si>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</si>
  <si>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</si>
  <si>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</si>
  <si>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</si>
  <si>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</si>
  <si>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</si>
  <si>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</si>
  <si>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</si>
  <si>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</si>
  <si>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</si>
  <si>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</si>
  <si>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</si>
  <si>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</si>
  <si>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</si>
  <si>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</si>
  <si>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</si>
  <si>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</si>
  <si>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</si>
  <si>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</si>
  <si>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</si>
  <si>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</si>
  <si>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</si>
  <si>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</si>
  <si>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</si>
  <si>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</si>
  <si>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</si>
  <si>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</si>
  <si>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</si>
  <si>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</si>
  <si>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</si>
  <si>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</si>
  <si>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</si>
  <si>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</si>
  <si>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</si>
  <si>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</si>
  <si>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</si>
  <si>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</si>
  <si>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</si>
  <si>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</si>
  <si>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</si>
  <si>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</si>
  <si>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</si>
  <si>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</si>
  <si>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</si>
  <si>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</si>
  <si>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</si>
  <si>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</si>
  <si>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</si>
  <si>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</si>
  <si>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</si>
  <si>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</si>
  <si>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</si>
  <si>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</si>
  <si>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</si>
  <si>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</si>
  <si>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</si>
  <si>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</si>
  <si>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</si>
  <si>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</si>
  <si>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</si>
  <si>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</si>
  <si>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</si>
  <si>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</si>
  <si>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</si>
  <si>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</si>
  <si>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</si>
  <si>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</si>
  <si>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</si>
  <si>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</si>
  <si>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</si>
  <si>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</si>
  <si>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</si>
  <si>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</si>
  <si>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</si>
  <si>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</si>
  <si>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</si>
  <si>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</si>
  <si>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</si>
  <si>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</si>
  <si>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</si>
  <si>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</si>
  <si>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</si>
  <si>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</si>
  <si>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</si>
  <si>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</si>
  <si>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</si>
  <si>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</si>
  <si>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</si>
  <si>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</si>
  <si>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</si>
  <si>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</si>
  <si>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</si>
  <si>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</si>
  <si>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</si>
  <si>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</si>
  <si>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</si>
  <si>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</si>
  <si>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</si>
  <si>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</si>
  <si>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</si>
  <si>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</si>
  <si>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</si>
  <si>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</si>
  <si>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</si>
  <si>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</si>
  <si>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</si>
  <si>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</si>
  <si>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</si>
  <si>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</si>
  <si>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</si>
  <si>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</si>
  <si>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</si>
  <si>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</si>
  <si>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</si>
  <si>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</si>
  <si>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</si>
  <si>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</si>
  <si>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</si>
  <si>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</si>
  <si>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</si>
  <si>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</si>
  <si>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</si>
  <si>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</si>
  <si>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</si>
  <si>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</si>
  <si>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</si>
  <si>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</si>
  <si>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</si>
  <si>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</si>
  <si>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</si>
  <si>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</si>
  <si>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</si>
  <si>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</si>
  <si>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</si>
  <si>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</si>
  <si>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</si>
  <si>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</si>
  <si>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</si>
  <si>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</si>
  <si>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</si>
  <si>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</si>
  <si>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</si>
  <si>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</si>
  <si>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</si>
  <si>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</si>
  <si>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</si>
  <si>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</si>
  <si>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</si>
  <si>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</si>
  <si>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</si>
  <si>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</si>
  <si>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</si>
  <si>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</si>
  <si>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</si>
  <si>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</si>
  <si>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</si>
  <si>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</si>
  <si>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</si>
  <si>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</si>
  <si>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</si>
  <si>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</si>
  <si>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</si>
  <si>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</si>
  <si>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</si>
  <si>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</si>
  <si>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</si>
  <si>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</si>
  <si>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</si>
  <si>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</si>
  <si>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</si>
  <si>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</si>
  <si>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</si>
  <si>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</si>
  <si>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</si>
  <si>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</si>
  <si>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</si>
  <si>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</si>
  <si>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</si>
  <si>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</si>
  <si>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</si>
  <si>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</si>
  <si>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</si>
  <si>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</si>
  <si>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</si>
  <si>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</si>
  <si>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</si>
  <si>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</si>
  <si>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</si>
  <si>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</si>
  <si>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</si>
  <si>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</si>
  <si>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</si>
  <si>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</si>
  <si>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</si>
  <si>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</si>
  <si>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</si>
  <si>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</si>
  <si>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</si>
  <si>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</si>
  <si>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</si>
  <si>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</si>
  <si>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</si>
  <si>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</si>
  <si>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</si>
  <si>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</si>
  <si>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</si>
  <si>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</si>
  <si>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</si>
  <si>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</si>
  <si>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</si>
  <si>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</si>
  <si>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</si>
  <si>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</si>
  <si>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</si>
  <si>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</si>
  <si>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</si>
  <si>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</si>
  <si>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</si>
  <si>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</si>
  <si>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</si>
  <si>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</si>
  <si>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</si>
  <si>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</si>
  <si>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</si>
  <si>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</si>
  <si>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</si>
  <si>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</si>
  <si>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</si>
  <si>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</si>
  <si>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</si>
  <si>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</si>
  <si>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</si>
  <si>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</si>
  <si>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</si>
  <si>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</si>
  <si>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</si>
  <si>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</si>
  <si>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</si>
  <si>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</si>
  <si>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</si>
  <si>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</si>
  <si>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</si>
  <si>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</si>
  <si>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</si>
  <si>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</si>
  <si>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</si>
  <si>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</si>
  <si>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</si>
  <si>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</si>
  <si>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</si>
  <si>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</si>
  <si>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</si>
  <si>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</si>
  <si>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</si>
  <si>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</si>
  <si>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</si>
  <si>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</si>
  <si>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</si>
  <si>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</si>
  <si>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</si>
  <si>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</si>
  <si>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</si>
  <si>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</si>
  <si>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</si>
  <si>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</si>
  <si>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</si>
  <si>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</si>
  <si>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</si>
  <si>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</si>
  <si>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</si>
  <si>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</si>
  <si>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</si>
  <si>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</si>
  <si>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</si>
  <si>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</si>
  <si>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</si>
  <si>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</si>
  <si>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</si>
  <si>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</si>
  <si>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</si>
  <si>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</si>
  <si>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</si>
  <si>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</si>
  <si>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</si>
  <si>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</si>
  <si>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</si>
  <si>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</si>
  <si>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</si>
  <si>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</si>
  <si>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</si>
  <si>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</si>
  <si>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</si>
  <si>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</si>
  <si>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</si>
  <si>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</si>
  <si>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</si>
  <si>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</si>
  <si>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</si>
  <si>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</si>
  <si>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</si>
  <si>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</si>
  <si>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</si>
  <si>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</si>
  <si>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</si>
  <si>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</si>
  <si>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</si>
  <si>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</si>
  <si>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</si>
  <si>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</si>
  <si>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</si>
  <si>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</si>
  <si>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</si>
  <si>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</si>
  <si>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</si>
  <si>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</si>
  <si>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</si>
  <si>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</si>
  <si>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</si>
  <si>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</si>
  <si>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</si>
  <si>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</si>
  <si>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</si>
  <si>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</si>
  <si>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</si>
  <si>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</si>
  <si>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</si>
  <si>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</si>
  <si>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</si>
  <si>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</si>
  <si>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</si>
  <si>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</si>
  <si>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</si>
  <si>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</si>
  <si>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</si>
  <si>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</si>
  <si>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</si>
  <si>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</si>
  <si>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</si>
  <si>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</si>
  <si>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</si>
  <si>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</si>
  <si>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</si>
  <si>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</si>
  <si>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</si>
  <si>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</si>
  <si>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</si>
  <si>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</si>
  <si>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</si>
  <si>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</si>
  <si>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</si>
  <si>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</si>
  <si>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</si>
  <si>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</si>
  <si>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</si>
  <si>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</si>
  <si>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</si>
  <si>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</si>
  <si>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</si>
  <si>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</si>
  <si>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</si>
  <si>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</si>
  <si>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</si>
  <si>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</si>
  <si>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</si>
  <si>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</si>
  <si>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</si>
  <si>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</si>
  <si>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</si>
  <si>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</si>
  <si>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</si>
  <si>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</si>
  <si>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</si>
  <si>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</si>
  <si>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</si>
  <si>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</si>
  <si>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</si>
  <si>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</si>
  <si>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</si>
  <si>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</si>
  <si>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</si>
  <si>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</si>
  <si>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</si>
  <si>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</si>
  <si>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</si>
  <si>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</si>
  <si>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</si>
  <si>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</si>
  <si>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</si>
  <si>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</si>
  <si>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</si>
  <si>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</si>
  <si>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</si>
  <si>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</si>
  <si>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</si>
  <si>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</si>
  <si>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</si>
  <si>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</si>
  <si>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</si>
  <si>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</si>
  <si>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</si>
  <si>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</si>
  <si>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</si>
  <si>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</si>
  <si>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</si>
  <si>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</si>
  <si>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</si>
  <si>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</si>
  <si>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</si>
  <si>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</si>
  <si>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</si>
  <si>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</si>
  <si>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</si>
  <si>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</si>
  <si>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</si>
  <si>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</si>
  <si>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</si>
  <si>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</si>
  <si>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</si>
  <si>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</si>
  <si>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</si>
  <si>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</si>
  <si>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</si>
  <si>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</si>
  <si>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</si>
  <si>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</si>
  <si>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</si>
  <si>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</si>
  <si>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</si>
  <si>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</si>
  <si>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</si>
  <si>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</si>
  <si>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</si>
  <si>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</si>
  <si>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</si>
  <si>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</si>
  <si>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</si>
  <si>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</si>
  <si>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</si>
  <si>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</si>
  <si>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</si>
  <si>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</si>
  <si>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</si>
  <si>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</si>
  <si>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</si>
  <si>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</si>
  <si>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</si>
  <si>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</si>
  <si>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</si>
  <si>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</si>
  <si>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</si>
  <si>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</si>
  <si>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</si>
  <si>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</si>
  <si>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</si>
  <si>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</si>
  <si>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</si>
  <si>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</si>
  <si>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</si>
  <si>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</si>
  <si>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</si>
  <si>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</si>
  <si>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</si>
  <si>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</si>
  <si>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</si>
  <si>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</si>
  <si>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</si>
  <si>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</si>
  <si>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</si>
  <si>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</si>
  <si>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</si>
  <si>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</si>
  <si>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</si>
  <si>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</si>
  <si>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</si>
  <si>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</si>
  <si>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</si>
  <si>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</si>
  <si>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</si>
  <si>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</si>
  <si>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</si>
  <si>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</si>
  <si>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</si>
  <si>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</si>
  <si>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</si>
  <si>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</si>
  <si>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</si>
  <si>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</si>
  <si>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</si>
  <si>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</si>
  <si>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</si>
  <si>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</si>
  <si>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</si>
  <si>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</si>
  <si>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</si>
  <si>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</si>
  <si>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</si>
  <si>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</si>
  <si>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</si>
  <si>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</si>
  <si>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</si>
  <si>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</si>
  <si>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</si>
  <si>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</si>
  <si>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</si>
  <si>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</si>
  <si>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</si>
  <si>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</si>
  <si>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</si>
  <si>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</si>
  <si>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</si>
  <si>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</si>
  <si>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</si>
  <si>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</si>
  <si>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</si>
  <si>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</si>
  <si>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</si>
  <si>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</si>
  <si>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</si>
  <si>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</si>
  <si>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</si>
  <si>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</si>
  <si>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</si>
  <si>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</si>
  <si>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</si>
  <si>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</si>
  <si>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</si>
  <si>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</si>
  <si>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</si>
  <si>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</si>
  <si>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</si>
  <si>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</si>
  <si>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</si>
  <si>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</si>
  <si>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</si>
  <si>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</si>
  <si>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</si>
  <si>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</si>
  <si>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</si>
  <si>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</si>
  <si>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</si>
  <si>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</si>
  <si>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</si>
  <si>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</si>
  <si>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</si>
  <si>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</si>
  <si>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</si>
  <si>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</si>
  <si>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</si>
  <si>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</si>
  <si>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</si>
  <si>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</si>
  <si>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</si>
  <si>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</si>
  <si>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</si>
  <si>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</si>
  <si>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</si>
  <si>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</si>
  <si>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</si>
  <si>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</si>
  <si>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</si>
  <si>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</si>
  <si>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</si>
  <si>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</si>
  <si>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</si>
  <si>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</si>
  <si>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</si>
  <si>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</si>
  <si>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</si>
  <si>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</si>
  <si>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</si>
  <si>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</si>
  <si>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</si>
  <si>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</si>
  <si>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</si>
  <si>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</si>
  <si>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</si>
  <si>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</si>
  <si>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</si>
  <si>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</si>
  <si>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</si>
  <si>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</si>
  <si>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</si>
  <si>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</si>
  <si>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</si>
  <si>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</si>
  <si>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</si>
  <si>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</si>
  <si>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</si>
  <si>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</si>
  <si>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</si>
  <si>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</si>
  <si>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</si>
  <si>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</si>
  <si>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</si>
  <si>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</si>
  <si>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</si>
  <si>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</si>
  <si>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</si>
  <si>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</si>
  <si>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</si>
  <si>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</si>
  <si>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</si>
  <si>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</si>
  <si>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</si>
  <si>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</si>
  <si>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</si>
  <si>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</si>
  <si>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</si>
  <si>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</si>
  <si>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</si>
  <si>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</si>
  <si>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</si>
  <si>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</si>
  <si>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</si>
  <si>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</si>
  <si>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</si>
  <si>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</si>
  <si>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</si>
  <si>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</si>
  <si>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</si>
  <si>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</si>
  <si>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</si>
  <si>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</si>
  <si>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</si>
  <si>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</si>
  <si>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</si>
  <si>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</si>
  <si>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</si>
  <si>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</si>
  <si>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</si>
  <si>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</si>
  <si>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</si>
  <si>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</si>
  <si>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</si>
  <si>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</si>
  <si>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</si>
  <si>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</si>
  <si>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</si>
  <si>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</si>
  <si>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</si>
  <si>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</si>
  <si>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</si>
  <si>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</si>
  <si>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</si>
  <si>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</si>
  <si>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</si>
  <si>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</si>
  <si>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</si>
  <si>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</si>
  <si>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</si>
  <si>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</si>
  <si>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</si>
  <si>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</si>
  <si>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</si>
  <si>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</si>
  <si>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</si>
  <si>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</si>
  <si>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</si>
  <si>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</si>
  <si>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</si>
  <si>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</si>
  <si>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</si>
  <si>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</si>
  <si>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</si>
  <si>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</si>
  <si>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</si>
  <si>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</si>
  <si>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</si>
  <si>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</si>
  <si>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</si>
  <si>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</si>
  <si>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</si>
  <si>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</si>
  <si>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</si>
  <si>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</si>
  <si>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</si>
  <si>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</si>
  <si>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</si>
  <si>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</si>
  <si>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</si>
  <si>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</si>
  <si>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</si>
  <si>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</si>
  <si>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</si>
  <si>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</si>
  <si>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</si>
  <si>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</si>
  <si>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</si>
  <si>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</si>
  <si>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</si>
  <si>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</si>
  <si>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</si>
  <si>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</si>
  <si>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</si>
  <si>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</si>
  <si>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</si>
  <si>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</si>
  <si>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</si>
  <si>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</si>
  <si>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</si>
  <si>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</si>
  <si>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</si>
  <si>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</si>
  <si>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</si>
  <si>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</si>
  <si>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</si>
  <si>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</si>
  <si>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</si>
  <si>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</si>
  <si>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</si>
  <si>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</si>
  <si>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</si>
  <si>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</si>
  <si>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</si>
  <si>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</si>
  <si>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</si>
  <si>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</si>
  <si>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</si>
  <si>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</si>
  <si>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</si>
  <si>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</si>
  <si>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</si>
  <si>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</si>
  <si>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</si>
  <si>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</si>
  <si>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</si>
  <si>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</si>
  <si>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</si>
  <si>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</si>
  <si>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</si>
  <si>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</si>
  <si>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</si>
  <si>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</si>
  <si>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</si>
  <si>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</si>
  <si>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</si>
  <si>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</si>
  <si>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</si>
  <si>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</si>
  <si>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</si>
  <si>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</si>
  <si>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</si>
  <si>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</si>
  <si>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</si>
  <si>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</si>
  <si>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</si>
  <si>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</si>
  <si>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</si>
  <si>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</si>
  <si>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</si>
  <si>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</si>
  <si>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</si>
  <si>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</si>
  <si>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</si>
  <si>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</si>
  <si>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</si>
  <si>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</si>
  <si>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</si>
  <si>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</si>
  <si>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</si>
  <si>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</si>
  <si>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</si>
  <si>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</si>
  <si>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</si>
  <si>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</si>
  <si>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</si>
  <si>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</si>
  <si>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</si>
  <si>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</si>
  <si>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</si>
  <si>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</si>
  <si>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</si>
  <si>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</si>
  <si>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</si>
  <si>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</si>
  <si>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</si>
  <si>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</si>
  <si>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</si>
  <si>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</si>
  <si>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</si>
  <si>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</si>
  <si>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</si>
  <si>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</si>
  <si>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</si>
  <si>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</si>
  <si>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</si>
  <si>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</si>
  <si>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</si>
  <si>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</si>
  <si>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</si>
  <si>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</si>
  <si>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</si>
  <si>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</si>
  <si>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</si>
  <si>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</si>
  <si>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</si>
  <si>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</si>
  <si>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</si>
  <si>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</si>
  <si>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</si>
  <si>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</si>
  <si>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</si>
  <si>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</si>
  <si>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</si>
  <si>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</si>
  <si>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</si>
  <si>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</si>
  <si>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</si>
  <si>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</si>
  <si>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</si>
  <si>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</si>
  <si>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</si>
  <si>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</si>
  <si>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</si>
  <si>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</si>
  <si>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</si>
  <si>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</si>
  <si>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</si>
  <si>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</si>
  <si>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</si>
  <si>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</si>
  <si>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</si>
  <si>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</si>
  <si>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</si>
  <si>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</si>
  <si>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</si>
  <si>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</si>
  <si>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</si>
  <si>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</si>
  <si>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</si>
  <si>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</si>
  <si>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</si>
  <si>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</si>
  <si>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</si>
  <si>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</si>
  <si>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</si>
  <si>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</si>
  <si>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</si>
  <si>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</si>
  <si>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</si>
  <si>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</si>
  <si>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</si>
  <si>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</si>
  <si>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</si>
  <si>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</si>
  <si>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</si>
  <si>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</si>
  <si>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</si>
  <si>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</si>
  <si>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</si>
  <si>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</si>
  <si>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</si>
  <si>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</si>
  <si>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</si>
  <si>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</si>
  <si>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</si>
  <si>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</si>
  <si>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</si>
  <si>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</si>
  <si>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</si>
  <si>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</si>
  <si>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</si>
  <si>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</si>
  <si>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</si>
  <si>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</si>
  <si>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</si>
  <si>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</si>
  <si>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</si>
  <si>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</si>
  <si>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</si>
  <si>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</si>
  <si>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</si>
  <si>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</si>
  <si>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</si>
  <si>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</si>
  <si>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</si>
  <si>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</si>
  <si>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</si>
  <si>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</si>
  <si>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</si>
  <si>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</si>
  <si>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</si>
  <si>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</si>
  <si>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</si>
  <si>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</si>
  <si>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</si>
  <si>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</si>
  <si>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</si>
  <si>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</si>
  <si>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</si>
  <si>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</si>
  <si>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</si>
  <si>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</si>
  <si>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</si>
  <si>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</si>
  <si>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</si>
  <si>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</si>
  <si>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</si>
  <si>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</si>
  <si>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</si>
  <si>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</si>
  <si>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</si>
  <si>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</si>
  <si>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</si>
  <si>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</si>
  <si>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</si>
  <si>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</si>
  <si>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</si>
  <si>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</si>
  <si>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</si>
  <si>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</si>
  <si>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</si>
  <si>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</si>
  <si>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</si>
  <si>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</si>
  <si>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</si>
  <si>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</si>
  <si>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</si>
  <si>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</si>
  <si>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</si>
  <si>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</si>
  <si>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</si>
  <si>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</si>
  <si>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</si>
  <si>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</si>
  <si>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</si>
  <si>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</si>
  <si>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</si>
  <si>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</si>
  <si>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</si>
  <si>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</si>
  <si>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</si>
  <si>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</si>
  <si>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</si>
  <si>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</si>
  <si>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</si>
  <si>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</si>
  <si>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</si>
  <si>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</si>
  <si>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</si>
  <si>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</si>
  <si>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</si>
  <si>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</si>
  <si>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</si>
  <si>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</si>
  <si>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</si>
  <si>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</si>
  <si>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</si>
  <si>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</si>
  <si>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</si>
  <si>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</si>
  <si>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</si>
  <si>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</si>
  <si>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</si>
  <si>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</si>
  <si>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</si>
  <si>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</si>
  <si>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</si>
  <si>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</si>
  <si>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</si>
  <si>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</si>
  <si>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</si>
  <si>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</si>
  <si>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</si>
  <si>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</si>
  <si>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</si>
  <si>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</si>
  <si>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</si>
  <si>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</si>
  <si>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</si>
  <si>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</si>
  <si>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</si>
  <si>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</si>
  <si>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</si>
  <si>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</si>
  <si>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</si>
  <si>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</si>
  <si>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</si>
  <si>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</si>
  <si>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</si>
  <si>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</si>
  <si>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</si>
  <si>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</si>
  <si>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</si>
  <si>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</si>
  <si>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</si>
  <si>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</si>
  <si>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</si>
  <si>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</si>
  <si>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</si>
  <si>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</si>
  <si>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</si>
  <si>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</si>
  <si>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</si>
  <si>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</si>
  <si>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</si>
  <si>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</si>
  <si>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</si>
  <si>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</si>
  <si>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</si>
  <si>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</si>
  <si>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</si>
  <si>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</si>
  <si>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</si>
  <si>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</si>
  <si>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</si>
  <si>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</si>
  <si>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</si>
  <si>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</si>
  <si>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</si>
  <si>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</si>
  <si>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</si>
  <si>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</si>
  <si>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</si>
  <si>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</si>
  <si>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</si>
  <si>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</si>
  <si>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</si>
  <si>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</si>
  <si>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</si>
  <si>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</si>
  <si>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</si>
  <si>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</si>
  <si>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</si>
  <si>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</si>
  <si>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</si>
  <si>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</si>
  <si>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</si>
  <si>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</si>
  <si>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</si>
  <si>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</si>
  <si>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</si>
  <si>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</si>
  <si>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</si>
  <si>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</si>
  <si>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</si>
  <si>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</si>
  <si>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</si>
  <si>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</si>
  <si>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</si>
  <si>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</si>
  <si>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</si>
  <si>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</si>
  <si>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</si>
  <si>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</si>
  <si>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</si>
  <si>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</si>
  <si>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</si>
  <si>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</si>
  <si>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</si>
  <si>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</si>
  <si>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</si>
  <si>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</si>
  <si>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</si>
  <si>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</si>
  <si>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</si>
  <si>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</si>
  <si>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</si>
  <si>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</si>
  <si>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</si>
  <si>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</si>
  <si>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</si>
  <si>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</si>
  <si>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</si>
  <si>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</si>
  <si>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</si>
  <si>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</si>
  <si>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</si>
  <si>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</si>
  <si>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</si>
  <si>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</si>
  <si>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</si>
  <si>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</si>
  <si>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</si>
  <si>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</si>
  <si>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</si>
  <si>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</si>
  <si>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</si>
  <si>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</si>
  <si>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</si>
  <si>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</si>
  <si>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</si>
  <si>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</si>
  <si>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</si>
  <si>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</si>
  <si>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</si>
  <si>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</si>
  <si>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</si>
  <si>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</si>
  <si>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</si>
  <si>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</si>
  <si>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</si>
  <si>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</si>
  <si>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</si>
  <si>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</si>
  <si>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</si>
  <si>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</si>
  <si>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</si>
  <si>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</si>
  <si>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</si>
  <si>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</si>
  <si>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</si>
  <si>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</si>
  <si>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</si>
  <si>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</si>
  <si>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</si>
  <si>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</si>
  <si>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</si>
  <si>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</si>
  <si>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</si>
  <si>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</si>
  <si>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</si>
  <si>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</si>
  <si>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</si>
  <si>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</si>
  <si>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</si>
  <si>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</si>
  <si>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</si>
  <si>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</si>
  <si>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</si>
  <si>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</si>
  <si>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</si>
  <si>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</si>
  <si>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</si>
  <si>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</si>
  <si>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</si>
  <si>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</si>
  <si>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</si>
  <si>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</si>
  <si>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</si>
  <si>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</si>
  <si>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</si>
  <si>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</si>
  <si>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</si>
  <si>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</si>
  <si>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</si>
  <si>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</si>
  <si>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</si>
  <si>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</si>
  <si>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</si>
  <si>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</si>
  <si>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</si>
  <si>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</si>
  <si>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</si>
  <si>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</si>
  <si>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</si>
  <si>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</si>
  <si>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</si>
  <si>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</si>
  <si>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</si>
  <si>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</si>
  <si>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</si>
  <si>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</si>
  <si>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</si>
  <si>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</si>
  <si>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</si>
  <si>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</si>
  <si>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</si>
  <si>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</si>
  <si>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</si>
  <si>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</si>
  <si>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</si>
  <si>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</si>
  <si>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</si>
  <si>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</si>
  <si>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</si>
  <si>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</si>
  <si>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</si>
  <si>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</si>
  <si>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</si>
  <si>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</si>
  <si>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</si>
  <si>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</si>
  <si>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</si>
  <si>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</si>
  <si>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</si>
  <si>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</si>
  <si>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</si>
  <si>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</si>
  <si>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</si>
  <si>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</si>
  <si>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</si>
  <si>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</si>
  <si>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</si>
  <si>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</si>
  <si>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</si>
  <si>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</si>
  <si>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</si>
  <si>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</si>
  <si>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</si>
  <si>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</si>
  <si>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</si>
  <si>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</si>
  <si>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</si>
  <si>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</si>
  <si>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</si>
  <si>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</si>
  <si>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</si>
  <si>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</si>
  <si>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</si>
  <si>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</si>
  <si>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</si>
  <si>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</si>
  <si>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</si>
  <si>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</si>
  <si>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</si>
  <si>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</si>
  <si>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</si>
  <si>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</si>
  <si>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</si>
  <si>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</si>
  <si>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</si>
  <si>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</si>
  <si>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</si>
  <si>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</si>
  <si>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</si>
  <si>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</si>
  <si>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</si>
  <si>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</si>
  <si>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</si>
  <si>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</si>
  <si>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</si>
  <si>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</si>
  <si>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</si>
  <si>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</si>
  <si>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</si>
  <si>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</si>
  <si>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</si>
  <si>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</si>
  <si>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</si>
  <si>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</si>
  <si>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</si>
  <si>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</si>
  <si>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</si>
  <si>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</si>
  <si>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</si>
  <si>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</si>
  <si>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</si>
  <si>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</si>
  <si>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</si>
  <si>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</si>
  <si>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</si>
  <si>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</si>
  <si>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</si>
  <si>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</si>
  <si>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</si>
  <si>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</si>
  <si>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</si>
  <si>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</si>
  <si>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</si>
  <si>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</si>
  <si>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</si>
  <si>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</si>
  <si>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</si>
  <si>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</si>
  <si>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</si>
  <si>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</si>
  <si>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</si>
  <si>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</si>
  <si>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</si>
  <si>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</si>
  <si>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</si>
  <si>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</si>
  <si>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</si>
  <si>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</si>
  <si>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</si>
  <si>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</si>
  <si>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</si>
  <si>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</si>
  <si>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</si>
  <si>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</si>
  <si>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</si>
  <si>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</si>
  <si>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</si>
  <si>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</si>
  <si>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</si>
  <si>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</si>
  <si>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</si>
  <si>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</si>
  <si>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</si>
  <si>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</si>
  <si>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</si>
  <si>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</si>
  <si>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</si>
  <si>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</si>
  <si>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</si>
  <si>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</si>
  <si>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</si>
  <si>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</si>
  <si>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</si>
  <si>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</si>
  <si>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</si>
  <si>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</si>
  <si>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</si>
  <si>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</si>
  <si>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</si>
  <si>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</si>
  <si>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</si>
  <si>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</si>
  <si>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</si>
  <si>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</si>
  <si>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</si>
  <si>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</si>
  <si>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</si>
  <si>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</si>
  <si>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</si>
  <si>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</si>
  <si>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</si>
  <si>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</si>
  <si>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</si>
  <si>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</si>
  <si>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</si>
  <si>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</si>
  <si>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</si>
  <si>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</si>
  <si>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</si>
  <si>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</si>
  <si>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</si>
  <si>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</si>
  <si>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</si>
  <si>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</si>
  <si>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</si>
  <si>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</si>
  <si>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</si>
  <si>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</si>
  <si>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</si>
  <si>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</si>
  <si>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</si>
  <si>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</si>
  <si>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</si>
  <si>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</si>
  <si>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</si>
  <si>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</si>
  <si>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</si>
  <si>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</si>
  <si>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</si>
  <si>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</si>
  <si>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</si>
  <si>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</si>
  <si>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</si>
  <si>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</si>
  <si>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</si>
  <si>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</si>
  <si>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</si>
  <si>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</si>
  <si>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</si>
  <si>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</si>
  <si>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</si>
  <si>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</si>
  <si>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</si>
  <si>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</si>
  <si>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</si>
  <si>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</si>
  <si>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</si>
  <si>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</si>
  <si>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</si>
  <si>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</si>
  <si>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</si>
  <si>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</si>
  <si>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</si>
  <si>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</si>
  <si>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</si>
  <si>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</si>
  <si>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</si>
  <si>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</si>
  <si>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</si>
  <si>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</si>
  <si>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</si>
  <si>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</si>
  <si>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</si>
  <si>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</si>
  <si>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</si>
  <si>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</si>
  <si>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</si>
  <si>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</si>
  <si>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</si>
  <si>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</si>
  <si>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</si>
  <si>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</si>
  <si>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</si>
  <si>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</si>
  <si>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</si>
  <si>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</si>
  <si>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</si>
  <si>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</si>
  <si>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</si>
  <si>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</si>
  <si>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</si>
  <si>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</si>
  <si>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</si>
  <si>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</si>
  <si>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</si>
  <si>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</si>
  <si>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</si>
  <si>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</si>
  <si>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</si>
  <si>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</si>
  <si>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</si>
  <si>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</si>
  <si>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</si>
  <si>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</si>
  <si>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</si>
  <si>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</si>
  <si>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</si>
  <si>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</si>
  <si>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</si>
  <si>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</si>
  <si>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</si>
  <si>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</si>
  <si>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</si>
  <si>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</si>
  <si>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</si>
  <si>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</si>
  <si>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</si>
  <si>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</si>
  <si>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</si>
  <si>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</si>
  <si>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</si>
  <si>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</si>
  <si>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</si>
  <si>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</si>
  <si>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</si>
  <si>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</si>
  <si>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</si>
  <si>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</si>
  <si>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</si>
  <si>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</si>
  <si>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</si>
  <si>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</si>
  <si>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</si>
  <si>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</si>
  <si>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</si>
  <si>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</si>
  <si>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</si>
  <si>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</si>
  <si>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</si>
  <si>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</si>
  <si>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</si>
  <si>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</si>
  <si>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</si>
  <si>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</si>
  <si>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</si>
  <si>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</si>
  <si>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</si>
  <si>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</si>
  <si>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</si>
  <si>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</si>
  <si>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</si>
  <si>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</si>
  <si>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</si>
  <si>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</si>
  <si>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</si>
  <si>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</si>
  <si>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</si>
  <si>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</si>
  <si>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</si>
  <si>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</si>
  <si>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</si>
  <si>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</si>
  <si>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</si>
  <si>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</si>
  <si>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</si>
  <si>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</si>
  <si>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</si>
  <si>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</si>
  <si>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</si>
  <si>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</si>
  <si>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</si>
  <si>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</si>
  <si>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</si>
  <si>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</si>
  <si>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</si>
  <si>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</si>
  <si>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</si>
  <si>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</si>
  <si>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</si>
  <si>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</si>
  <si>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</si>
  <si>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</si>
  <si>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</si>
  <si>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</si>
  <si>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</si>
  <si>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</si>
  <si>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</si>
  <si>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</si>
  <si>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</si>
  <si>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</si>
  <si>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</si>
  <si>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</si>
  <si>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</si>
  <si>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</si>
  <si>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</si>
  <si>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</si>
  <si>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</si>
  <si>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</si>
  <si>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</si>
  <si>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</si>
  <si>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</si>
  <si>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</si>
  <si>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</si>
  <si>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</si>
  <si>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</si>
  <si>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</si>
  <si>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</si>
  <si>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</si>
  <si>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</si>
  <si>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</si>
  <si>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</si>
  <si>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</si>
  <si>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</si>
  <si>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</si>
  <si>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</si>
  <si>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</si>
  <si>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</si>
  <si>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</si>
  <si>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</si>
  <si>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</si>
  <si>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</si>
  <si>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</si>
  <si>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</si>
  <si>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</si>
  <si>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</si>
  <si>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</si>
  <si>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</si>
  <si>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</si>
  <si>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</si>
  <si>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</si>
  <si>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</si>
  <si>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</si>
  <si>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</si>
  <si>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</si>
  <si>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</si>
  <si>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</si>
  <si>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</si>
  <si>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</si>
  <si>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</si>
  <si>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</si>
  <si>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</si>
  <si>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</si>
  <si>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</si>
  <si>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</si>
  <si>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</si>
  <si>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</si>
  <si>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</si>
  <si>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</si>
  <si>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</si>
  <si>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</si>
  <si>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</si>
  <si>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</si>
  <si>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</si>
  <si>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</si>
  <si>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</si>
  <si>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</si>
  <si>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</si>
  <si>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</si>
  <si>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</si>
  <si>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</si>
  <si>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</si>
  <si>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</si>
  <si>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</si>
  <si>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</si>
  <si>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</si>
  <si>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</si>
  <si>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</si>
  <si>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</si>
  <si>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</si>
  <si>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</si>
  <si>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</si>
  <si>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</si>
  <si>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</si>
  <si>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</si>
  <si>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</si>
  <si>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</si>
  <si>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</si>
  <si>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</si>
  <si>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</si>
  <si>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</si>
  <si>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</si>
  <si>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</si>
  <si>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</si>
  <si>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</si>
  <si>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</si>
  <si>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</si>
  <si>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</si>
  <si>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</si>
  <si>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</si>
  <si>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</si>
  <si>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</si>
  <si>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</si>
  <si>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</si>
  <si>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</si>
  <si>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</si>
  <si>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</si>
  <si>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</si>
  <si>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</si>
  <si>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</si>
  <si>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</si>
  <si>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</si>
  <si>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</si>
  <si>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</si>
  <si>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</si>
  <si>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</si>
  <si>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</si>
  <si>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</si>
  <si>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</si>
  <si>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</si>
  <si>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</si>
  <si>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</si>
  <si>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</si>
  <si>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</si>
  <si>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</si>
  <si>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</si>
  <si>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</si>
  <si>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</si>
  <si>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</si>
  <si>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</si>
  <si>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</si>
  <si>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</si>
  <si>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</si>
  <si>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</si>
  <si>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</si>
  <si>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</si>
  <si>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</si>
  <si>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</si>
  <si>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</si>
  <si>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</si>
  <si>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</si>
  <si>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</si>
  <si>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</si>
  <si>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</si>
  <si>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</si>
  <si>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</si>
  <si>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</si>
  <si>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</si>
  <si>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</si>
  <si>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</si>
  <si>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</si>
  <si>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</si>
  <si>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</si>
  <si>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</si>
  <si>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</si>
  <si>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</si>
  <si>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</si>
  <si>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</si>
  <si>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</si>
  <si>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</si>
  <si>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</si>
  <si>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</si>
  <si>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</si>
  <si>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</si>
  <si>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</si>
  <si>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</si>
  <si>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</si>
  <si>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</si>
  <si>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</si>
  <si>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</si>
  <si>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</si>
  <si>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</si>
  <si>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</si>
  <si>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</si>
  <si>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</si>
  <si>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</si>
  <si>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</si>
  <si>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</si>
  <si>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</si>
  <si>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</si>
  <si>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</si>
  <si>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</si>
  <si>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</si>
  <si>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</si>
  <si>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</si>
  <si>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</si>
  <si>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</si>
  <si>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</si>
  <si>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</si>
  <si>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</si>
  <si>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</si>
  <si>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</si>
  <si>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</si>
  <si>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</si>
  <si>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</si>
  <si>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</si>
  <si>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</si>
  <si>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</si>
  <si>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</si>
  <si>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</si>
  <si>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</si>
  <si>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</si>
  <si>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</si>
  <si>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</si>
  <si>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</si>
  <si>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</si>
  <si>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</si>
  <si>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</si>
  <si>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</si>
  <si>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</si>
  <si>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</si>
  <si>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</si>
  <si>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</si>
  <si>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</si>
  <si>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</si>
  <si>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</si>
  <si>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</si>
  <si>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</si>
  <si>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</si>
  <si>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</si>
  <si>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</si>
  <si>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</si>
  <si>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</si>
  <si>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</si>
  <si>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</si>
  <si>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</si>
  <si>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</si>
  <si>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</si>
  <si>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</si>
  <si>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</si>
  <si>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</si>
  <si>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</si>
  <si>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</si>
  <si>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</si>
  <si>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</si>
  <si>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</si>
  <si>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</si>
  <si>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</si>
  <si>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</si>
  <si>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</si>
  <si>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</si>
  <si>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</si>
  <si>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</si>
  <si>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</si>
  <si>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</si>
  <si>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</si>
  <si>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</si>
  <si>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</si>
  <si>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</si>
  <si>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</si>
  <si>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</si>
  <si>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</si>
  <si>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</si>
  <si>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</si>
  <si>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</si>
  <si>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</si>
  <si>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</si>
  <si>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</si>
  <si>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</si>
  <si>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</si>
  <si>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</si>
  <si>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</si>
  <si>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</si>
  <si>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</si>
  <si>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</si>
  <si>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</si>
  <si>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</si>
  <si>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</si>
  <si>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</si>
  <si>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</si>
  <si>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</si>
  <si>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</si>
  <si>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</si>
  <si>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</si>
  <si>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</si>
  <si>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</si>
  <si>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</si>
  <si>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</si>
  <si>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</si>
  <si>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</si>
  <si>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</si>
  <si>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</si>
  <si>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</si>
  <si>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</si>
  <si>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</si>
  <si>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</si>
  <si>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</si>
  <si>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</si>
  <si>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</si>
  <si>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</si>
  <si>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</si>
  <si>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</si>
  <si>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</si>
  <si>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</si>
  <si>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</si>
  <si>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</si>
  <si>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</si>
  <si>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</si>
  <si>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</si>
  <si>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</si>
  <si>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</si>
  <si>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</si>
  <si>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</si>
  <si>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</si>
  <si>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</si>
  <si>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</si>
  <si>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</si>
  <si>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</si>
  <si>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</si>
  <si>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</si>
  <si>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</si>
  <si>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</si>
  <si>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</si>
  <si>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</si>
  <si>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</si>
  <si>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</si>
  <si>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</si>
  <si>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</si>
  <si>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</si>
  <si>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</si>
  <si>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</si>
  <si>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</si>
  <si>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</si>
  <si>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</si>
  <si>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</si>
  <si>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</si>
  <si>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</si>
  <si>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</si>
  <si>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</si>
  <si>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</si>
  <si>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</si>
  <si>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</si>
  <si>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</si>
  <si>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</si>
  <si>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</si>
  <si>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</si>
  <si>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</si>
  <si>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</si>
  <si>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</si>
  <si>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</si>
  <si>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</si>
  <si>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</si>
  <si>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</si>
  <si>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</si>
  <si>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</si>
  <si>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</si>
  <si>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</si>
  <si>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</si>
  <si>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</si>
  <si>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</si>
  <si>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</si>
  <si>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</si>
  <si>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</si>
  <si>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</si>
  <si>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</si>
  <si>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</si>
  <si>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</si>
  <si>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</si>
  <si>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</si>
  <si>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</si>
  <si>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</si>
  <si>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</si>
  <si>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</si>
  <si>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</si>
  <si>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</si>
  <si>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</si>
  <si>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</si>
  <si>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</si>
  <si>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</si>
  <si>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</si>
  <si>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</si>
  <si>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</si>
  <si>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</si>
  <si>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</si>
  <si>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</si>
  <si>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</si>
  <si>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</si>
  <si>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</si>
  <si>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</si>
  <si>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</si>
  <si>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</si>
  <si>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</si>
  <si>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</si>
  <si>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</si>
  <si>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</si>
  <si>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</si>
  <si>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</si>
  <si>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</si>
  <si>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</si>
  <si>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</si>
  <si>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</si>
  <si>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</si>
  <si>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</si>
  <si>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</si>
  <si>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</si>
  <si>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</si>
  <si>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</si>
  <si>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</si>
  <si>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</si>
  <si>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</si>
  <si>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</si>
  <si>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</si>
  <si>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</si>
  <si>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</si>
  <si>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</si>
  <si>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</si>
  <si>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</si>
  <si>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</si>
  <si>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</si>
  <si>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</si>
  <si>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</si>
  <si>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</si>
  <si>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</si>
  <si>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</si>
  <si>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</si>
  <si>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</si>
  <si>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</si>
  <si>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</si>
  <si>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</si>
  <si>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</si>
  <si>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</si>
  <si>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</si>
  <si>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</si>
  <si>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</si>
  <si>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</si>
  <si>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</si>
  <si>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</si>
  <si>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</si>
  <si>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</si>
  <si>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</si>
  <si>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</si>
  <si>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</si>
  <si>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</si>
  <si>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</si>
  <si>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</si>
  <si>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</si>
  <si>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</si>
  <si>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</si>
  <si>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</si>
  <si>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</si>
  <si>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</si>
  <si>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</si>
  <si>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</si>
  <si>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</si>
  <si>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</si>
  <si>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</si>
  <si>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</si>
  <si>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</si>
  <si>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</si>
  <si>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</si>
  <si>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</si>
  <si>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</si>
  <si>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</si>
  <si>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</si>
  <si>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</si>
  <si>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</si>
  <si>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</si>
  <si>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</si>
  <si>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</si>
  <si>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</si>
  <si>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</si>
  <si>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</si>
  <si>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</si>
  <si>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</si>
  <si>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</si>
  <si>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</si>
  <si>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</si>
  <si>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</si>
  <si>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</si>
  <si>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</si>
  <si>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</si>
  <si>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</si>
  <si>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</si>
  <si>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</si>
  <si>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</si>
  <si>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</si>
  <si>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</si>
  <si>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</si>
  <si>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</si>
  <si>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</si>
  <si>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</si>
  <si>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</si>
  <si>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</si>
  <si>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</si>
  <si>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</si>
  <si>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</si>
  <si>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</si>
  <si>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</si>
  <si>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</si>
  <si>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</si>
  <si>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</si>
  <si>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</si>
  <si>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</si>
  <si>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</si>
  <si>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</si>
  <si>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</si>
  <si>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</si>
  <si>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</si>
  <si>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</si>
  <si>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</si>
  <si>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</si>
  <si>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</si>
  <si>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</si>
  <si>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</si>
  <si>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</si>
  <si>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</si>
  <si>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</si>
  <si>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</si>
  <si>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</si>
  <si>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</si>
  <si>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</si>
  <si>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</si>
  <si>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</si>
  <si>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</si>
  <si>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</si>
  <si>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</si>
  <si>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</si>
  <si>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</si>
  <si>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</si>
  <si>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</si>
  <si>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</si>
  <si>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</si>
  <si>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</si>
  <si>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</si>
  <si>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</si>
  <si>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</si>
  <si>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</si>
  <si>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</si>
  <si>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</si>
  <si>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</si>
  <si>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</si>
  <si>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</si>
  <si>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</si>
  <si>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</si>
  <si>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</si>
  <si>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</si>
  <si>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</si>
  <si>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</si>
  <si>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</si>
  <si>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</si>
  <si>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</si>
  <si>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</si>
  <si>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</si>
  <si>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</si>
  <si>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</si>
  <si>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</si>
  <si>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</si>
  <si>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</si>
  <si>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</si>
  <si>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</si>
  <si>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</si>
  <si>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</si>
  <si>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</si>
  <si>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</si>
  <si>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</si>
  <si>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</si>
  <si>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</si>
  <si>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</si>
  <si>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</si>
  <si>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</si>
  <si>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</si>
  <si>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</si>
  <si>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</si>
  <si>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</si>
  <si>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</si>
  <si>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</si>
  <si>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</si>
  <si>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</si>
  <si>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</si>
  <si>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</si>
  <si>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</si>
  <si>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</si>
  <si>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</si>
  <si>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</si>
  <si>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</si>
  <si>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</si>
  <si>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</si>
  <si>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</si>
  <si>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</si>
  <si>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</si>
  <si>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</si>
  <si>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</si>
  <si>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</si>
  <si>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</si>
  <si>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</si>
  <si>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</si>
  <si>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</si>
  <si>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</si>
  <si>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</si>
  <si>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</si>
  <si>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</si>
  <si>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</si>
  <si>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</si>
  <si>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</si>
  <si>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</si>
  <si>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</si>
  <si>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</si>
  <si>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</si>
  <si>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</si>
  <si>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</si>
  <si>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</si>
  <si>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</si>
  <si>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</si>
  <si>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</si>
  <si>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</si>
  <si>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</si>
  <si>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</si>
  <si>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</si>
  <si>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</si>
  <si>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</si>
  <si>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</si>
  <si>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</si>
  <si>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</si>
  <si>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</si>
  <si>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</si>
  <si>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</si>
  <si>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</si>
  <si>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</si>
  <si>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</si>
  <si>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</si>
  <si>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</si>
  <si>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</si>
  <si>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</si>
  <si>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</si>
  <si>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</si>
  <si>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</si>
  <si>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</si>
  <si>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</si>
  <si>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</si>
  <si>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</si>
  <si>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</si>
  <si>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</si>
  <si>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</si>
  <si>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</si>
  <si>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</si>
  <si>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</si>
  <si>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</si>
  <si>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</si>
  <si>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</si>
  <si>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</si>
  <si>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</si>
  <si>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</si>
  <si>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</si>
  <si>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</si>
  <si>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</si>
  <si>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</si>
  <si>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</si>
  <si>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</si>
  <si>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</si>
  <si>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</si>
  <si>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</si>
  <si>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</si>
  <si>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</si>
  <si>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</si>
  <si>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</si>
  <si>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</si>
  <si>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</si>
  <si>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</si>
  <si>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</si>
  <si>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</si>
  <si>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</si>
  <si>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</si>
  <si>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</si>
  <si>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</si>
  <si>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</si>
  <si>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</si>
  <si>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</si>
  <si>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</si>
  <si>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</si>
  <si>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</si>
  <si>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</si>
  <si>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</si>
  <si>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</si>
  <si>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</si>
  <si>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</si>
  <si>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</si>
  <si>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</si>
  <si>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</si>
  <si>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</si>
  <si>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</si>
  <si>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</si>
  <si>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</si>
  <si>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</si>
  <si>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</si>
  <si>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</si>
  <si>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</si>
  <si>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</si>
  <si>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</si>
  <si>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</si>
  <si>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</si>
  <si>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</si>
  <si>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</si>
  <si>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</si>
  <si>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</si>
  <si>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</si>
  <si>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</si>
  <si>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</si>
  <si>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</si>
  <si>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</si>
  <si>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</si>
  <si>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</si>
  <si>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</si>
  <si>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</si>
  <si>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</si>
  <si>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</si>
  <si>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</si>
  <si>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</si>
  <si>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</si>
  <si>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</si>
  <si>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</si>
  <si>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</si>
  <si>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</si>
  <si>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</si>
  <si>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</si>
  <si>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</si>
  <si>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</si>
  <si>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</si>
  <si>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</si>
  <si>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</si>
  <si>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</si>
  <si>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</si>
  <si>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</si>
  <si>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</si>
  <si>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</si>
  <si>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</si>
  <si>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</si>
  <si>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</si>
  <si>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</si>
  <si>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</si>
  <si>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</si>
  <si>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</si>
  <si>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</si>
  <si>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</si>
  <si>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</si>
  <si>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</si>
  <si>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</si>
  <si>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</si>
  <si>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</si>
  <si>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</si>
  <si>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</si>
  <si>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</si>
  <si>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</si>
  <si>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</si>
  <si>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</si>
  <si>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</si>
  <si>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</si>
  <si>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</si>
  <si>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</si>
  <si>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</si>
  <si>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</si>
  <si>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</si>
  <si>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</si>
  <si>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</si>
  <si>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</si>
  <si>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</si>
  <si>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</si>
  <si>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</si>
  <si>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</si>
  <si>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</si>
  <si>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</si>
  <si>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</si>
  <si>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</si>
  <si>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</si>
  <si>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</si>
  <si>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</si>
  <si>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</si>
  <si>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</si>
  <si>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</si>
  <si>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</si>
  <si>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</si>
  <si>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</si>
  <si>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</si>
  <si>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</si>
  <si>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</si>
  <si>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</si>
  <si>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</si>
  <si>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</si>
  <si>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</si>
  <si>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</si>
  <si>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</si>
  <si>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</si>
  <si>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</si>
  <si>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</si>
  <si>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</si>
  <si>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</si>
  <si>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</si>
  <si>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</si>
  <si>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</si>
  <si>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</si>
  <si>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</si>
  <si>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</si>
  <si>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</si>
  <si>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</si>
  <si>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</si>
  <si>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</si>
  <si>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</si>
  <si>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</si>
  <si>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</si>
  <si>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</si>
  <si>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</si>
  <si>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</si>
  <si>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</si>
  <si>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</si>
  <si>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</si>
  <si>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</si>
  <si>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</si>
  <si>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</si>
  <si>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</si>
  <si>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</si>
  <si>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</si>
  <si>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</si>
  <si>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</si>
  <si>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</si>
  <si>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</si>
  <si>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</si>
  <si>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</si>
  <si>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</si>
  <si>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</si>
  <si>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</si>
  <si>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</si>
  <si>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</si>
  <si>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</si>
  <si>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</si>
  <si>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</si>
  <si>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</si>
  <si>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</si>
  <si>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</si>
  <si>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</si>
  <si>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</si>
  <si>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</si>
  <si>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</si>
  <si>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</si>
  <si>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</si>
  <si>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</si>
  <si>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</si>
  <si>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</si>
  <si>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</si>
  <si>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</si>
  <si>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</si>
  <si>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</si>
  <si>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</si>
  <si>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</si>
  <si>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</si>
  <si>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</si>
  <si>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</si>
  <si>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</si>
  <si>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</si>
  <si>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</si>
  <si>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</si>
  <si>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</si>
  <si>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</si>
  <si>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</si>
  <si>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</si>
  <si>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</si>
  <si>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</si>
  <si>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</si>
  <si>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</si>
  <si>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</si>
  <si>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</si>
  <si>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</si>
  <si>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</si>
  <si>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</si>
  <si>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</si>
  <si>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</si>
  <si>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</si>
  <si>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</si>
  <si>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</si>
  <si>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</si>
  <si>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</si>
  <si>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</si>
  <si>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</si>
  <si>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</si>
  <si>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</si>
  <si>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</si>
  <si>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</si>
  <si>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</si>
  <si>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</si>
  <si>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</si>
  <si>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</si>
  <si>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</si>
  <si>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</si>
  <si>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</si>
  <si>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</si>
  <si>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</si>
  <si>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</si>
  <si>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</si>
  <si>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</si>
  <si>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</si>
  <si>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</si>
  <si>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</si>
  <si>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</si>
  <si>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</si>
  <si>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</si>
  <si>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</si>
  <si>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</si>
  <si>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</si>
  <si>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</si>
  <si>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</si>
  <si>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</si>
  <si>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</si>
  <si>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</si>
  <si>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</si>
  <si>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</si>
  <si>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</si>
  <si>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</si>
  <si>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</si>
  <si>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</si>
  <si>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</si>
  <si>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</si>
  <si>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</si>
  <si>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</si>
  <si>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</si>
  <si>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</si>
  <si>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</si>
  <si>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</si>
  <si>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</si>
  <si>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</si>
  <si>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</si>
  <si>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</si>
  <si>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</si>
  <si>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</si>
  <si>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</si>
  <si>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</si>
  <si>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</si>
  <si>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</si>
  <si>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</si>
  <si>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</si>
  <si>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</si>
  <si>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</si>
  <si>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</si>
  <si>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</si>
  <si>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</si>
  <si>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</si>
  <si>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</si>
  <si>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</si>
  <si>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</si>
  <si>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</si>
  <si>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</si>
  <si>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</si>
  <si>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</si>
  <si>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</si>
  <si>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</si>
  <si>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</si>
  <si>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</si>
  <si>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</si>
  <si>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</si>
  <si>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</si>
  <si>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</si>
  <si>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</si>
  <si>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</si>
  <si>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</si>
  <si>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</si>
  <si>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</si>
  <si>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</si>
  <si>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</si>
  <si>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</si>
  <si>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</si>
  <si>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</si>
  <si>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</si>
  <si>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</si>
  <si>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</si>
  <si>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</si>
  <si>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</si>
  <si>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</si>
  <si>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</si>
  <si>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</si>
  <si>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</si>
  <si>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</si>
  <si>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</si>
  <si>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</si>
  <si>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</si>
  <si>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</si>
  <si>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</si>
  <si>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</si>
  <si>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</si>
  <si>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</si>
  <si>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</si>
  <si>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</si>
  <si>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</si>
  <si>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</si>
  <si>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</si>
  <si>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</si>
  <si>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</si>
  <si>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</si>
  <si>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</si>
  <si>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</si>
  <si>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</si>
  <si>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</si>
  <si>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</si>
  <si>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</si>
  <si>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</si>
  <si>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</si>
  <si>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</si>
  <si>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</si>
  <si>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</si>
  <si>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</si>
  <si>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</si>
  <si>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</si>
  <si>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</si>
  <si>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</si>
  <si>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</si>
  <si>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</si>
  <si>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</si>
  <si>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</si>
  <si>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</si>
  <si>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</si>
  <si>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</si>
  <si>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</si>
  <si>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</si>
  <si>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</si>
  <si>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</si>
  <si>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</si>
  <si>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</si>
  <si>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</si>
  <si>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</si>
  <si>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</si>
  <si>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</si>
  <si>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</si>
  <si>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</si>
  <si>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</si>
  <si>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</si>
  <si>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</si>
  <si>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</si>
  <si>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</si>
  <si>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</si>
  <si>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</si>
  <si>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</si>
  <si>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</si>
  <si>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</si>
  <si>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</si>
  <si>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</si>
  <si>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</si>
  <si>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</si>
  <si>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</si>
  <si>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</si>
  <si>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</si>
  <si>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</si>
  <si>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</si>
  <si>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</si>
  <si>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</si>
  <si>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</si>
  <si>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</si>
  <si>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</si>
  <si>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</si>
  <si>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</si>
  <si>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</si>
  <si>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</si>
  <si>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</si>
  <si>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</si>
  <si>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</si>
  <si>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</si>
  <si>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</si>
  <si>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</si>
  <si>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</si>
  <si>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</si>
  <si>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</si>
  <si>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</si>
  <si>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</si>
  <si>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</si>
  <si>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</si>
  <si>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</si>
  <si>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</si>
  <si>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</si>
  <si>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</si>
  <si>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</si>
  <si>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</si>
  <si>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</si>
  <si>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</si>
  <si>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</si>
  <si>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</si>
  <si>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</si>
  <si>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</si>
  <si>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</si>
  <si>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</si>
  <si>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</si>
  <si>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</si>
  <si>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</si>
  <si>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</si>
  <si>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</si>
  <si>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</si>
  <si>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</si>
  <si>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</si>
  <si>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</si>
  <si>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</si>
  <si>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</si>
  <si>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</si>
  <si>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</si>
  <si>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</si>
  <si>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</si>
  <si>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</si>
  <si>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</si>
  <si>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</si>
  <si>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</si>
  <si>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</si>
  <si>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</si>
  <si>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</si>
  <si>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</si>
  <si>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</si>
  <si>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</si>
  <si>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</si>
  <si>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</si>
  <si>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</si>
  <si>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</si>
  <si>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</si>
  <si>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</si>
  <si>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</si>
  <si>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</si>
  <si>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</si>
  <si>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</si>
  <si>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</si>
  <si>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</si>
  <si>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</si>
  <si>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</si>
  <si>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</si>
  <si>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</si>
  <si>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</si>
  <si>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</si>
  <si>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</si>
  <si>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</si>
  <si>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</si>
  <si>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</si>
  <si>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</si>
  <si>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</si>
  <si>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</si>
  <si>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</si>
  <si>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</si>
  <si>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</si>
  <si>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</si>
  <si>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</si>
  <si>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</si>
  <si>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</si>
  <si>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</si>
  <si>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</si>
  <si>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</si>
  <si>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</si>
  <si>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</si>
  <si>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</si>
  <si>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</si>
  <si>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</si>
  <si>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</si>
  <si>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</si>
  <si>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</si>
  <si>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</si>
  <si>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</si>
  <si>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</si>
  <si>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</si>
  <si>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</si>
  <si>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</si>
  <si>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</si>
  <si>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</si>
  <si>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</si>
  <si>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</si>
  <si>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</si>
  <si>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</si>
  <si>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</si>
  <si>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</si>
  <si>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</si>
  <si>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</si>
  <si>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</si>
  <si>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</si>
  <si>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</si>
  <si>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</si>
  <si>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</si>
  <si>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</si>
  <si>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</si>
  <si>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</si>
  <si>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</si>
  <si>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</si>
  <si>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</si>
  <si>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</si>
  <si>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</si>
  <si>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</si>
  <si>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</si>
  <si>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</si>
  <si>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</si>
  <si>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</si>
  <si>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</si>
  <si>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</si>
  <si>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</si>
  <si>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</si>
  <si>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</si>
  <si>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</si>
  <si>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</si>
  <si>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</si>
  <si>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</si>
  <si>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</si>
  <si>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</si>
  <si>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</si>
  <si>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</si>
  <si>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</si>
  <si>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</si>
  <si>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</si>
  <si>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</si>
  <si>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</si>
  <si>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</si>
  <si>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</si>
  <si>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</si>
  <si>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</si>
  <si>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</si>
  <si>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</si>
  <si>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</si>
  <si>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</si>
  <si>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</si>
  <si>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</si>
  <si>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</si>
  <si>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</si>
  <si>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</si>
  <si>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</si>
  <si>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</si>
  <si>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</si>
  <si>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</si>
  <si>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</si>
  <si>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</si>
  <si>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</si>
  <si>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</si>
  <si>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</si>
  <si>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</si>
  <si>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</si>
  <si>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</si>
  <si>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</si>
  <si>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</si>
  <si>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</si>
  <si>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</si>
  <si>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</si>
  <si>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</si>
  <si>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</si>
  <si>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</si>
  <si>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</si>
  <si>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</si>
  <si>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</si>
  <si>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</si>
  <si>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</si>
  <si>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</si>
  <si>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</si>
  <si>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</si>
  <si>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</si>
  <si>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</si>
  <si>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</si>
  <si>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</si>
  <si>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</si>
  <si>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</si>
  <si>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</si>
  <si>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</si>
  <si>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</si>
  <si>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</si>
  <si>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</si>
  <si>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</si>
  <si>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</si>
  <si>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</si>
  <si>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</si>
  <si>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</si>
  <si>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</si>
  <si>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</si>
  <si>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</si>
  <si>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</si>
  <si>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</si>
  <si>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</si>
  <si>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</si>
  <si>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</si>
  <si>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</si>
  <si>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</si>
  <si>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</si>
  <si>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</si>
  <si>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</si>
  <si>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</si>
  <si>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</si>
  <si>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</si>
  <si>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</si>
  <si>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</si>
  <si>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</si>
  <si>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</si>
  <si>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</si>
  <si>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</si>
  <si>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</si>
  <si>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</si>
  <si>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</si>
  <si>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</si>
  <si>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</si>
  <si>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</si>
  <si>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</si>
  <si>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</si>
  <si>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</si>
  <si>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</si>
  <si>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</si>
  <si>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</si>
  <si>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</si>
  <si>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</si>
  <si>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</si>
  <si>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</si>
  <si>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</si>
  <si>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</si>
  <si>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</si>
  <si>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</si>
  <si>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</si>
  <si>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</si>
  <si>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</si>
  <si>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</si>
  <si>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</si>
  <si>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</si>
  <si>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</si>
  <si>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</si>
  <si>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</si>
  <si>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</si>
  <si>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</si>
  <si>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</si>
  <si>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</si>
  <si>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</si>
  <si>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</si>
  <si>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</si>
  <si>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</si>
  <si>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</si>
  <si>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</si>
  <si>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</si>
  <si>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</si>
  <si>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</si>
  <si>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</si>
  <si>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</si>
  <si>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</si>
  <si>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</si>
  <si>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</si>
  <si>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</si>
  <si>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</si>
  <si>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</si>
  <si>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</si>
  <si>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</si>
  <si>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</si>
  <si>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</si>
  <si>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</si>
  <si>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</si>
  <si>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</si>
  <si>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</si>
  <si>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</si>
  <si>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</si>
  <si>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</si>
  <si>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</si>
  <si>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</si>
  <si>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</si>
  <si>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</si>
  <si>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</si>
  <si>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</si>
  <si>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</si>
  <si>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</si>
  <si>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</si>
  <si>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</si>
  <si>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</si>
  <si>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</si>
  <si>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</si>
  <si>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</si>
  <si>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</si>
  <si>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</si>
  <si>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</si>
  <si>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</si>
  <si>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</si>
  <si>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</si>
  <si>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</si>
  <si>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</si>
  <si>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</si>
  <si>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</si>
  <si>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</si>
  <si>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</si>
  <si>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</si>
  <si>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</si>
  <si>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</si>
  <si>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</si>
  <si>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</si>
  <si>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</si>
  <si>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</si>
  <si>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</si>
  <si>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</si>
  <si>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</si>
  <si>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</si>
  <si>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</si>
  <si>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</si>
  <si>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</si>
  <si>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</si>
  <si>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</si>
  <si>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</si>
  <si>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</si>
  <si>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</si>
  <si>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</si>
  <si>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</si>
  <si>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</si>
  <si>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</si>
  <si>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</si>
  <si>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</si>
  <si>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</si>
  <si>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</si>
  <si>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</si>
  <si>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</si>
  <si>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</si>
  <si>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</si>
  <si>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</si>
  <si>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</si>
  <si>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</si>
  <si>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</si>
  <si>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</si>
  <si>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</si>
  <si>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</si>
  <si>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</si>
  <si>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</si>
  <si>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</si>
  <si>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</si>
  <si>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</si>
  <si>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</si>
  <si>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</si>
  <si>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</si>
  <si>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</si>
  <si>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</si>
  <si>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</si>
  <si>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</si>
  <si>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</si>
  <si>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</si>
  <si>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</si>
  <si>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</si>
  <si>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</si>
  <si>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</si>
  <si>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</si>
  <si>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</si>
  <si>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</si>
  <si>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</si>
  <si>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</si>
  <si>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</si>
  <si>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</si>
  <si>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</si>
  <si>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</si>
  <si>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</si>
  <si>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</si>
  <si>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</si>
  <si>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</si>
  <si>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</si>
  <si>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</si>
  <si>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</si>
  <si>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</si>
  <si>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</si>
  <si>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</si>
  <si>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</si>
  <si>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</si>
  <si>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</si>
  <si>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</si>
  <si>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</si>
  <si>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</si>
  <si>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</si>
  <si>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</si>
  <si>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</si>
  <si>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</si>
  <si>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</si>
  <si>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</si>
  <si>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</si>
  <si>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</si>
  <si>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</si>
  <si>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</si>
  <si>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</si>
  <si>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</si>
  <si>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</si>
  <si>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</si>
  <si>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</si>
  <si>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</si>
  <si>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</si>
  <si>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</si>
  <si>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</si>
  <si>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</si>
  <si>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</si>
  <si>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</si>
  <si>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</si>
  <si>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</si>
  <si>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</si>
  <si>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</si>
  <si>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</si>
  <si>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</si>
  <si>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</si>
  <si>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</si>
  <si>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</si>
  <si>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</si>
  <si>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</si>
  <si>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</si>
  <si>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</si>
  <si>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</si>
  <si>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</si>
  <si>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</si>
  <si>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</si>
  <si>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</si>
  <si>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</si>
  <si>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</si>
  <si>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</si>
  <si>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</si>
  <si>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</si>
  <si>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</si>
  <si>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</si>
  <si>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</si>
  <si>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</si>
  <si>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</si>
  <si>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</si>
  <si>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</si>
  <si>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</si>
  <si>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</si>
  <si>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</si>
  <si>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</si>
  <si>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</si>
  <si>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</si>
  <si>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</si>
  <si>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</si>
  <si>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</si>
  <si>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</si>
  <si>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</si>
  <si>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</si>
  <si>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</si>
  <si>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</si>
  <si>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</si>
  <si>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</si>
  <si>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</si>
  <si>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</si>
  <si>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</si>
  <si>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</si>
  <si>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</si>
  <si>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</si>
  <si>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</si>
  <si>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</si>
  <si>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PCM-20251103-00001779</t>
  </si>
  <si>
    <t>Access issue at night</t>
  </si>
  <si>
    <t>PCM-20251104-00000210</t>
  </si>
  <si>
    <t>Team at site TS</t>
  </si>
  <si>
    <t xml:space="preserve"> PCM-20250215-00000830 </t>
  </si>
  <si>
    <t>LTE site still down and  site located in aramco area access issue need special permission</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</si>
  <si>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</si>
  <si>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</si>
  <si>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</si>
  <si>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</si>
  <si>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</si>
  <si>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</si>
  <si>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</si>
  <si>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PCM-20251104-00000356</t>
  </si>
  <si>
    <t>sectros down due to power issue at site ETA 30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</si>
</sst>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rgb="FF000000"/>
      <name val="Arial"/>
    </font>
  </fonts>
  <fills count="22">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
      <patternFill patternType="solid">
        <fgColor rgb="FFDEEAF6"/>
        <bgColor rgb="FF000000"/>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21" borderId="1" xfId="0" applyFont="1" applyFill="1" applyBorder="1"/>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8" totalsRowShown="0" headerRowDxfId="64" dataDxfId="63" headerRowBorderDxfId="61" tableBorderDxfId="62">
  <autoFilter ref="A1:L10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9" totalsRowShown="0" headerRowDxfId="31" dataDxfId="30" headerRowBorderDxfId="28" tableBorderDxfId="29">
  <autoFilter ref="A1:L3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7" totalsRowShown="0" headerRowDxfId="15" dataDxfId="14" headerRowBorderDxfId="12" tableBorderDxfId="13">
  <autoFilter ref="A1:L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F6" sqref="F6"/>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302.2639471064831</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45965.212373032409</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45965.212373032409</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45965.212373032409</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45965.212373032409</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45965.212373032409</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45965.212373032409</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45965.212373032409</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45965.212373032409</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45965.212373032409</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45965.212373032409</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45965.212373032409</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45965.212373032409</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45965.212373032409</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45965.212373032409</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45965.212373032409</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45965.212373032409</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45965.212373032409</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45965.212373032409</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45965.212373032409</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45965.212373032409</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45965.212373032409</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45965.212373032409</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45965.212373032409</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45965.212373032409</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45965.212373032409</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45965.212373032409</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45965.212373032409</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45965.212373032409</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45965.212373032409</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45965.212373032409</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45965.212373032409</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45965.212373032409</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45965.212373032409</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45965.212373032409</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45965.212373032409</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45965.212373032409</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45965.212373032409</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45965.212373032409</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45965.212373032409</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45965.212373032409</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45965.212373032409</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45965.212373032409</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45965.212373032409</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45965.212373032409</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45965.212373032409</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45965.212373032409</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45965.212373032409</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45965.212373032409</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45965.212373032409</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45965.212373032409</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45965.212373032409</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45965.212373032409</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45965.212373032409</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45965.212373032409</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45965.212373032409</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45965.212373032409</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45965.212373032409</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45965.212373032409</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45965.212373032409</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45965.212373032409</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45965.212373032409</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45965.212373032409</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45965.212373032409</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45965.212373032409</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45965.212373032409</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45965.212373032409</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45965.212373032409</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45965.212373032409</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45965.212373032409</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45965.212373032409</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45965.212373032409</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45965.212373032409</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45965.212373032409</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45965.212373032409</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45965.212373032409</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45965.212373032409</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45965.212373032409</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45965.212373032409</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45965.212373032409</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45965.212373032409</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45965.212373032409</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45965.212373032409</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45965.212373032409</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45965.212373032409</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45965.212373032409</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45965.212373032409</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45965.212373032409</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45965.212373032409</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45965.212373032409</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45965.212373032409</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45965.212373032409</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45965.212373032409</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45965.212373032409</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45965.212373032409</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45965.212373032409</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45965.212373032409</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45965.212373032409</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45965.212373032409</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45965.212373032409</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45965.212373032409</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E9CB33EF-4865-4975-83EA-0652E61DF974}"/>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workbookViewId="0">
      <selection activeCell="F5" sqref="F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140.21253506944777</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6.4702896990784211</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7</v>
      </c>
      <c r="D5" s="18" t="s">
        <v>38854</v>
      </c>
      <c r="E5" s="113" t="s">
        <v>39100</v>
      </c>
      <c r="F5" s="114">
        <v>45964.868946759256</v>
      </c>
      <c r="G5" s="115">
        <f ca="1">IFERROR(NOW()-F5,"-")</f>
        <v>0.34342627315345453</v>
      </c>
      <c r="H5" s="114">
        <v>45964.863391203704</v>
      </c>
      <c r="I5" s="18" t="str">
        <f>IFERROR(VLOOKUP(D5,DB!A:F,6,0),"")</f>
        <v>Power cube</v>
      </c>
      <c r="J5" s="18" t="str">
        <f>IFERROR(VLOOKUP(D5,DB!A:G,7,0),"")</f>
        <v>In progress+No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39109</v>
      </c>
      <c r="B6" s="18" t="str">
        <f>IFERROR(VLOOKUP(D6,DB!A:K,11,0),"")</f>
        <v>R2</v>
      </c>
      <c r="C6" s="18">
        <v>3</v>
      </c>
      <c r="D6" s="18" t="s">
        <v>14532</v>
      </c>
      <c r="E6" s="113" t="s">
        <v>39100</v>
      </c>
      <c r="F6" s="114">
        <v>45965.187719907408</v>
      </c>
      <c r="G6" s="115">
        <f ca="1">IFERROR(NOW()-F6,"-")</f>
        <v>2.4653125001350418E-2</v>
      </c>
      <c r="H6" s="114">
        <v>45965.09883101852</v>
      </c>
      <c r="I6" s="18" t="str">
        <f>IFERROR(VLOOKUP(D6,DB!A:F,6,0),"")</f>
        <v>SCECO</v>
      </c>
      <c r="J6" s="18" t="str">
        <f>IFERROR(VLOOKUP(D6,DB!A:G,7,0),"")</f>
        <v>Good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45965.212373032409</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74"/>
      <c r="E8" s="113"/>
      <c r="F8" s="114"/>
      <c r="G8" s="115">
        <f ca="1">IFERROR(NOW()-F8,"-")</f>
        <v>45965.212373032409</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45965.212373032409</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45965.212373032409</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45965.212373032409</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45965.212373032409</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45965.212373032409</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45965.212373032409</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45965.212373032409</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45965.212373032409</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45965.212373032409</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45965.212373032409</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45965.212373032409</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45965.212373032409</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45965.212373032409</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45965.212373032409</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45965.212373032409</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45965.212373032409</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45965.212373032409</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45965.212373032409</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45965.212373032409</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45965.212373032409</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45965.212373032409</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45965.212373032409</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45965.212373032409</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45965.212373032409</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45965.212373032409</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45965.212373032409</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45965.212373032409</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45965.212373032409</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45965.212373032409</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45965.212373032409</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45965.212373032409</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45965.212373032409</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45965.212373032409</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45965.212373032409</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45965.212373032409</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45965.212373032409</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45965.212373032409</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45965.212373032409</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45965.212373032409</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45965.212373032409</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45965.212373032409</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45965.212373032409</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45965.212373032409</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45965.212373032409</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45965.212373032409</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45965.212373032409</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45965.212373032409</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45965.212373032409</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45965.212373032409</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45965.212373032409</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45965.212373032409</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45965.212373032409</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45965.212373032409</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45965.212373032409</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45965.212373032409</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45965.212373032409</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45965.212373032409</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45965.212373032409</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45965.212373032409</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45965.212373032409</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45965.212373032409</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45965.212373032409</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45965.212373032409</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45965.212373032409</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45965.212373032409</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45965.212373032409</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45965.212373032409</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45965.212373032409</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45965.212373032409</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45965.212373032409</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45965.212373032409</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45965.212373032409</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45965.212373032409</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45965.212373032409</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45965.212373032409</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45965.212373032409</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45965.212373032409</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45965.212373032409</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45965.212373032409</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45965.212373032409</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45965.212373032409</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45965.212373032409</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45965.212373032409</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45965.212373032409</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45965.212373032409</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45965.212373032409</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45965.212373032409</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45965.212373032409</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45965.212373032409</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45965.212373032409</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45965.212373032409</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45965.212373032409</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45965.212373032409</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45965.212373032409</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45965.212373032409</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45965.212373032409</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45965.212373032409</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45965.212373032409</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45965.212373032409</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45965.212373032409</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45965.212373032409</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45965.212373032409</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45965.212373032409</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45965.212373032409</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45965.212373032409</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45965.212373032409</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45965.212373032409</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45965.212373032409</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45965.212373032409</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45965.212373032409</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45965.212373032409</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45965.212373032409</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45965.212373032409</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45965.212373032409</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45965.212373032409</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45965.212373032409</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45965.212373032409</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8"/>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29" ca="1" si="0">IFERROR(NOW()-F2,"-")</f>
        <v>45965.212373032409</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45965.212373032409</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45965.212373032409</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45965.212373032409</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45965.212373032409</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45965.212373032409</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45965.212373032409</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45965.212373032409</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45965.212373032409</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45965.212373032409</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45965.212373032409</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45965.212373032409</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45965.212373032409</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45965.212373032409</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45965.212373032409</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45965.212373032409</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45965.212373032409</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45965.212373032409</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45965.212373032409</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45965.212373032409</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45965.212373032409</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45965.212373032409</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45965.212373032409</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45965.212373032409</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45965.212373032409</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45965.212373032409</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45965.212373032409</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45965.212373032409</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ref="G30:G93" ca="1" si="1">IFERROR(NOW()-F30,"-")</f>
        <v>45965.212373032409</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45965.212373032409</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45965.212373032409</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45965.212373032409</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45965.212373032409</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45965.212373032409</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45965.212373032409</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45965.212373032409</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45965.212373032409</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45965.212373032409</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45965.212373032409</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45965.212373032409</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45965.212373032409</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45965.212373032409</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45965.212373032409</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45965.212373032409</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45965.212373032409</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45965.212373032409</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45965.212373032409</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45965.212373032409</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45965.212373032409</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45965.212373032409</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45965.212373032409</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45965.212373032409</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45965.212373032409</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45965.212373032409</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45965.212373032409</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45965.212373032409</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45965.212373032409</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45965.212373032409</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45965.212373032409</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45965.212373032409</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45965.212373032409</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45965.212373032409</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45965.212373032409</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45965.212373032409</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45965.212373032409</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45965.212373032409</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45965.212373032409</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45965.212373032409</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45965.212373032409</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45965.212373032409</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45965.212373032409</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45965.212373032409</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45965.212373032409</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45965.212373032409</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45965.212373032409</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45965.212373032409</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45965.212373032409</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45965.212373032409</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45965.212373032409</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45965.212373032409</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45965.212373032409</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45965.212373032409</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45965.212373032409</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45965.212373032409</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45965.212373032409</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45965.212373032409</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45965.212373032409</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45965.212373032409</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45965.212373032409</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45965.212373032409</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45965.212373032409</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45965.212373032409</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ref="G94:G157" ca="1" si="2">IFERROR(NOW()-F94,"-")</f>
        <v>45965.212373032409</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45965.212373032409</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45965.212373032409</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45965.212373032409</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45965.212373032409</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45965.212373032409</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45965.212373032409</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45965.212373032409</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45965.212373032409</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45965.212373032409</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45965.212373032409</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45965.212373032409</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45965.212373032409</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45965.212373032409</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45965.212373032409</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45965.212373032409</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45965.212373032409</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45965.212373032409</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45965.212373032409</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45965.212373032409</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45965.212373032409</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45965.212373032409</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45965.212373032409</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45965.212373032409</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45965.212373032409</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45965.212373032409</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45965.212373032409</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45965.212373032409</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45965.212373032409</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45965.212373032409</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45965.212373032409</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45965.212373032409</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45965.212373032409</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45965.212373032409</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45965.212373032409</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45965.212373032409</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45965.212373032409</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45965.212373032409</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45965.212373032409</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45965.212373032409</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45965.212373032409</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45965.212373032409</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45965.212373032409</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45965.212373032409</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45965.212373032409</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45965.212373032409</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45965.212373032409</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45965.212373032409</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45965.212373032409</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45965.212373032409</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45965.212373032409</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45965.212373032409</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45965.212373032409</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45965.212373032409</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45965.212373032409</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45965.212373032409</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45965.212373032409</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45965.212373032409</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45965.212373032409</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45965.212373032409</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45965.212373032409</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45965.212373032409</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45965.212373032409</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45965.212373032409</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ref="G158:G221" ca="1" si="3">IFERROR(NOW()-F158,"-")</f>
        <v>45965.212373032409</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45965.212373032409</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45965.212373032409</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45965.212373032409</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45965.212373032409</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45965.212373032409</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45965.212373032409</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45965.212373032409</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45965.212373032409</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45965.212373032409</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45965.212373032409</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45965.212373032409</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45965.212373032409</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45965.212373032409</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45965.212373032409</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45965.212373032409</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45965.212373032409</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45965.212373032409</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45965.212373032409</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45965.212373032409</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45965.212373032409</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45965.212373032409</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45965.212373032409</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45965.212373032409</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45965.212373032409</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45965.212373032409</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45965.212373032409</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45965.212373032409</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45965.212373032409</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45965.212373032409</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45965.212373032409</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45965.212373032409</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45965.212373032409</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45965.212373032409</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45965.212373032409</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45965.212373032409</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45965.212373032409</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45965.212373032409</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45965.212373032409</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45965.212373032409</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45965.212373032409</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45965.212373032409</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45965.212373032409</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45965.212373032409</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45965.212373032409</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45965.212373032409</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45965.212373032409</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45965.212373032409</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45965.212373032409</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45965.212373032409</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45965.212373032409</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45965.212373032409</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45965.212373032409</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45965.212373032409</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45965.212373032409</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45965.212373032409</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45965.212373032409</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45965.212373032409</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45965.212373032409</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45965.212373032409</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45965.212373032409</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45965.212373032409</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45965.212373032409</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45965.212373032409</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ref="G222:G285" ca="1" si="4">IFERROR(NOW()-F222,"-")</f>
        <v>45965.212373032409</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45965.212373032409</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45965.212373032409</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45965.212373032409</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45965.212373032409</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45965.212373032409</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45965.212373032409</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45965.212373032409</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45965.212373032409</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45965.212373032409</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45965.212373032409</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45965.212373032409</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45965.212373032409</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45965.212373032409</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45965.212373032409</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45965.212373032409</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45965.212373032409</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45965.212373032409</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45965.212373032409</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45965.212373032409</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45965.212373032409</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45965.212373032409</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45965.212373032409</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45965.212373032409</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45965.212373032409</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45965.212373032409</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45965.212373032409</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45965.212373032409</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45965.212373032409</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45965.212373032409</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45965.212373032409</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45965.212373032409</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45965.212373032409</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45965.212373032409</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45965.212373032409</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45965.212373032409</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45965.212373032409</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45965.212373032409</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45965.212373032409</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45965.212373032409</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45965.212373032409</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45965.212373032409</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45965.212373032409</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45965.212373032409</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45965.212373032409</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45965.212373032409</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45965.212373032409</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45965.212373032409</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45965.212373032409</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45965.212373032409</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45965.212373032409</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45965.212373032409</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45965.212373032409</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45965.212373032409</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45965.212373032409</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45965.212373032409</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45965.212373032409</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45965.212373032409</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45965.212373032409</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45965.212373032409</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45965.212373032409</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45965.212373032409</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45965.212373032409</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45965.212373032409</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ref="G286:G349" ca="1" si="5">IFERROR(NOW()-F286,"-")</f>
        <v>45965.212373032409</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45965.212373032409</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45965.212373032409</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45965.212373032409</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45965.212373032409</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45965.212373032409</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45965.212373032409</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45965.212373032409</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45965.212373032409</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45965.212373032409</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45965.212373032409</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45965.212373032409</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45965.212373032409</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45965.212373032409</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45965.212373032409</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45965.212373032409</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45965.212373032409</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45965.212373032409</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45965.212373032409</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45965.212373032409</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45965.212373032409</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45965.212373032409</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45965.212373032409</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45965.212373032409</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45965.212373032409</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45965.212373032409</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45965.212373032409</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45965.212373032409</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45965.212373032409</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45965.212373032409</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45965.212373032409</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45965.212373032409</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45965.212373032409</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45965.212373032409</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45965.212373032409</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45965.212373032409</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45965.212373032409</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45965.212373032409</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45965.212373032409</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45965.212373032409</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45965.212373032409</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45965.212373032409</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45965.212373032409</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45965.212373032409</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45965.212373032409</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45965.212373032409</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45965.212373032409</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45965.212373032409</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45965.212373032409</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45965.212373032409</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45965.212373032409</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45965.212373032409</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45965.212373032409</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45965.212373032409</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45965.212373032409</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45965.212373032409</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45965.212373032409</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45965.212373032409</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45965.212373032409</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45965.212373032409</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45965.212373032409</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45965.212373032409</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45965.212373032409</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45965.212373032409</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ref="G350:G413" ca="1" si="6">IFERROR(NOW()-F350,"-")</f>
        <v>45965.212373032409</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45965.212373032409</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45965.212373032409</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45965.212373032409</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45965.212373032409</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45965.212373032409</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45965.212373032409</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45965.212373032409</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45965.212373032409</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45965.212373032409</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45965.212373032409</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45965.212373032409</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45965.212373032409</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45965.212373032409</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45965.212373032409</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45965.212373032409</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45965.212373032409</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45965.212373032409</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45965.212373032409</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45965.212373032409</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45965.212373032409</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45965.212373032409</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45965.212373032409</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45965.212373032409</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45965.212373032409</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45965.212373032409</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45965.212373032409</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45965.212373032409</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45965.212373032409</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45965.212373032409</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45965.212373032409</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45965.212373032409</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45965.212373032409</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45965.212373032409</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45965.212373032409</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45965.212373032409</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45965.212373032409</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45965.212373032409</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45965.212373032409</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45965.212373032409</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45965.212373032409</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45965.212373032409</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45965.212373032409</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45965.212373032409</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45965.212373032409</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45965.212373032409</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45965.212373032409</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45965.212373032409</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45965.212373032409</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45965.212373032409</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45965.212373032409</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45965.212373032409</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45965.212373032409</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45965.212373032409</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45965.212373032409</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45965.212373032409</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45965.212373032409</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45965.212373032409</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45965.212373032409</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45965.212373032409</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45965.212373032409</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45965.212373032409</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45965.212373032409</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45965.212373032409</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ref="G414:G477" ca="1" si="7">IFERROR(NOW()-F414,"-")</f>
        <v>45965.212373032409</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45965.212373032409</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45965.212373032409</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45965.212373032409</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45965.212373032409</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45965.212373032409</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45965.212373032409</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45965.212373032409</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45965.212373032409</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45965.212373032409</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45965.212373032409</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45965.212373032409</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45965.212373032409</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45965.212373032409</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45965.212373032409</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45965.212373032409</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45965.212373032409</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45965.212373032409</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45965.212373032409</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45965.212373032409</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45965.212373032409</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45965.212373032409</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45965.212373032409</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45965.212373032409</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45965.212373032409</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45965.212373032409</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45965.212373032409</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45965.212373032409</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45965.212373032409</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45965.212373032409</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45965.212373032409</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45965.212373032409</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45965.212373032409</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45965.212373032409</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45965.212373032409</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45965.212373032409</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45965.212373032409</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45965.212373032409</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45965.212373032409</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45965.212373032409</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45965.212373032409</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45965.212373032409</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45965.212373032409</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45965.212373032409</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45965.212373032409</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45965.212373032409</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45965.212373032409</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45965.212373032409</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45965.212373032409</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45965.212373032409</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45965.212373032409</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45965.212373032409</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45965.212373032409</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45965.212373032409</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45965.212373032409</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45965.212373032409</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45965.212373032409</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45965.212373032409</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45965.212373032409</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45965.212373032409</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45965.212373032409</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45965.212373032409</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45965.212373032409</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45965.212373032409</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ref="G478:G541" ca="1" si="8">IFERROR(NOW()-F478,"-")</f>
        <v>45965.212373032409</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45965.212373032409</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45965.212373032409</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45965.212373032409</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45965.212373032409</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45965.212373032409</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45965.212373032409</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45965.212373032409</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45965.212373032409</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45965.212373032409</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45965.212373032409</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45965.212373032409</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45965.212373032409</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45965.212373032409</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45965.212373032409</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45965.212373032409</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45965.212373032409</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45965.212373032409</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45965.212373032409</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45965.212373032409</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45965.212373032409</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45965.212373032409</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45965.212373032409</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45965.212373032409</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45965.212373032409</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45965.212373032409</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45965.212373032409</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45965.212373032409</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45965.212373032409</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45965.212373032409</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45965.212373032409</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45965.212373032409</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45965.212373032409</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45965.212373032409</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45965.212373032409</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45965.212373032409</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45965.212373032409</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45965.212373032409</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45965.212373032409</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45965.212373032409</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45965.212373032409</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45965.212373032409</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45965.212373032409</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45965.212373032409</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45965.212373032409</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45965.212373032409</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45965.212373032409</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45965.212373032409</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45965.212373032409</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45965.212373032409</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45965.212373032409</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45965.212373032409</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45965.212373032409</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45965.212373032409</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45965.212373032409</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45965.212373032409</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45965.212373032409</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45965.212373032409</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45965.212373032409</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45965.212373032409</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45965.212373032409</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45965.212373032409</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45965.212373032409</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45965.212373032409</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ref="G542:G605" ca="1" si="9">IFERROR(NOW()-F542,"-")</f>
        <v>45965.212373032409</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45965.212373032409</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45965.212373032409</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45965.212373032409</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45965.212373032409</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45965.212373032409</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45965.212373032409</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45965.212373032409</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45965.212373032409</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45965.212373032409</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45965.212373032409</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45965.212373032409</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45965.212373032409</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45965.212373032409</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45965.212373032409</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45965.212373032409</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45965.212373032409</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45965.212373032409</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45965.212373032409</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45965.212373032409</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45965.212373032409</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45965.212373032409</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45965.212373032409</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45965.212373032409</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45965.212373032409</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45965.212373032409</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45965.212373032409</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45965.212373032409</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45965.212373032409</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45965.212373032409</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45965.212373032409</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45965.212373032409</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45965.212373032409</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45965.212373032409</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45965.212373032409</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45965.212373032409</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45965.212373032409</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45965.212373032409</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45965.212373032409</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45965.212373032409</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45965.212373032409</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45965.212373032409</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45965.212373032409</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45965.212373032409</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45965.212373032409</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45965.212373032409</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45965.212373032409</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45965.212373032409</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45965.212373032409</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45965.212373032409</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45965.212373032409</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45965.212373032409</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45965.212373032409</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45965.212373032409</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45965.212373032409</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45965.212373032409</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45965.212373032409</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45965.212373032409</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45965.212373032409</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45965.212373032409</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45965.212373032409</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45965.212373032409</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45965.212373032409</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45965.212373032409</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ref="G606:G669" ca="1" si="10">IFERROR(NOW()-F606,"-")</f>
        <v>45965.212373032409</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45965.212373032409</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45965.212373032409</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45965.212373032409</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45965.212373032409</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45965.212373032409</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45965.212373032409</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45965.212373032409</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45965.212373032409</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45965.212373032409</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45965.212373032409</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45965.212373032409</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45965.212373032409</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45965.212373032409</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45965.212373032409</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45965.212373032409</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45965.212373032409</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45965.212373032409</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45965.212373032409</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45965.212373032409</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45965.212373032409</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45965.212373032409</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45965.212373032409</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45965.212373032409</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45965.212373032409</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45965.212373032409</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45965.212373032409</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45965.212373032409</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45965.212373032409</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45965.212373032409</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45965.212373032409</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45965.212373032409</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45965.212373032409</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45965.212373032409</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45965.212373032409</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45965.212373032409</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45965.212373032409</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45965.212373032409</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45965.212373032409</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45965.212373032409</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45965.212373032409</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45965.212373032409</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45965.212373032409</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45965.212373032409</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45965.212373032409</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45965.212373032409</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45965.212373032409</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45965.212373032409</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45965.212373032409</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45965.212373032409</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45965.212373032409</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45965.212373032409</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45965.212373032409</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45965.212373032409</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45965.212373032409</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45965.212373032409</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45965.212373032409</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45965.212373032409</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45965.212373032409</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45965.212373032409</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45965.212373032409</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45965.212373032409</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45965.212373032409</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45965.212373032409</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ref="G670:G733" ca="1" si="11">IFERROR(NOW()-F670,"-")</f>
        <v>45965.212373032409</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45965.212373032409</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45965.212373032409</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45965.212373032409</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45965.212373032409</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45965.212373032409</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45965.212373032409</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45965.212373032409</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45965.212373032409</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45965.212373032409</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45965.212373032409</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45965.212373032409</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45965.212373032409</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45965.212373032409</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45965.212373032409</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45965.212373032409</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45965.212373032409</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45965.212373032409</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45965.212373032409</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45965.212373032409</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45965.212373032409</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45965.212373032409</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45965.212373032409</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45965.212373032409</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45965.212373032409</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45965.212373032409</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45965.212373032409</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45965.212373032409</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45965.212373032409</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45965.212373032409</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45965.212373032409</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45965.212373032409</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45965.212373032409</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45965.212373032409</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45965.212373032409</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45965.212373032409</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45965.212373032409</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45965.212373032409</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45965.212373032409</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45965.212373032409</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45965.212373032409</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45965.212373032409</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45965.212373032409</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45965.212373032409</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45965.212373032409</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45965.212373032409</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45965.212373032409</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45965.212373032409</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45965.212373032409</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45965.212373032409</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45965.212373032409</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45965.212373032409</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45965.212373032409</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45965.212373032409</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45965.212373032409</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45965.212373032409</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45965.212373032409</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45965.212373032409</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45965.212373032409</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45965.212373032409</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45965.212373032409</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45965.212373032409</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45965.212373032409</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45965.212373032409</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ref="G734:G797" ca="1" si="12">IFERROR(NOW()-F734,"-")</f>
        <v>45965.212373032409</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45965.212373032409</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45965.212373032409</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45965.212373032409</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45965.212373032409</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45965.212373032409</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45965.212373032409</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45965.212373032409</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45965.212373032409</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45965.212373032409</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45965.212373032409</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45965.212373032409</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45965.212373032409</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45965.212373032409</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45965.212373032409</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45965.212373032409</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45965.212373032409</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45965.212373032409</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45965.212373032409</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45965.212373032409</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45965.212373032409</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45965.212373032409</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45965.212373032409</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45965.212373032409</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45965.212373032409</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45965.212373032409</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45965.212373032409</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45965.212373032409</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45965.212373032409</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45965.212373032409</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45965.212373032409</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45965.212373032409</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45965.212373032409</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45965.212373032409</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45965.212373032409</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45965.212373032409</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45965.212373032409</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45965.212373032409</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45965.212373032409</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45965.212373032409</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45965.212373032409</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45965.212373032409</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45965.212373032409</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45965.212373032409</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45965.212373032409</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45965.212373032409</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45965.212373032409</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45965.212373032409</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45965.212373032409</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45965.212373032409</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45965.212373032409</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45965.212373032409</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45965.212373032409</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45965.212373032409</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45965.212373032409</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45965.212373032409</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45965.212373032409</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45965.212373032409</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45965.212373032409</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45965.212373032409</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45965.212373032409</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45965.212373032409</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45965.212373032409</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45965.212373032409</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ref="G798:G861" ca="1" si="13">IFERROR(NOW()-F798,"-")</f>
        <v>45965.212373032409</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45965.212373032409</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45965.212373032409</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45965.212373032409</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45965.212373032409</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45965.212373032409</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45965.212373032409</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45965.212373032409</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45965.212373032409</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45965.212373032409</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45965.212373032409</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45965.212373032409</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45965.212373032409</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45965.212373032409</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45965.212373032409</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45965.212373032409</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45965.212373032409</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45965.212373032409</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45965.212373032409</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45965.212373032409</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45965.212373032409</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45965.212373032409</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45965.212373032409</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45965.212373032409</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45965.212373032409</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45965.212373032409</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45965.212373032409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45965.212373032409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45965.212373032409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45965.212373032409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45965.212373032409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45965.212373032409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45965.212373032409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45965.212373032409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45965.212373032409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45965.212373032409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45965.212373032409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45965.212373032409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45965.212373032409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45965.212373032409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45965.212373032409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45965.212373032409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45965.212373032409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45965.212373032409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45965.212373032409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45965.212373032409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45965.212373032409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45965.212373032409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45965.212373032409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45965.212373032409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45965.212373032409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45965.212373032409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45965.212373032409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45965.212373032409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45965.212373032409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45965.212373032409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45965.212373032409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45965.212373032409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45965.212373032409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45965.212373032409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45965.212373032409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45965.212373032409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45965.212373032409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45965.212373032409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ref="G862:G925" ca="1" si="14">IFERROR(NOW()-F862,"-")</f>
        <v>45965.212373032409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45965.212373032409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45965.212373032409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45965.212373032409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45965.212373032409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45965.212373032409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45965.212373032409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45965.212373032409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45965.212373032409</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45965.212373032409</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45965.212373032409</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45965.212373032409</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45965.212373032409</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45965.212373032409</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45965.212373032409</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45965.212373032409</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45965.212373032409</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45965.212373032409</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45965.212373032409</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45965.212373032409</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45965.212373032409</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45965.212373032409</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45965.212373032409</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45965.212373032409</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45965.212373032409</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45965.212373032409</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45965.212373032409</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45965.212373032409</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45965.212373032409</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45965.212373032409</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45965.212373032409</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45965.212373032409</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45965.212373032409</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45965.212373032409</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45965.212373032409</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45965.212373032409</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45965.212373032409</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45965.212373032409</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45965.212373032409</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45965.212373032409</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45965.212373032409</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45965.212373032409</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45965.212373032409</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45965.212373032409</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45965.212373032409</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45965.212373032409</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45965.212373032409</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45965.212373032409</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45965.212373032409</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45965.212373032409</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45965.212373032409</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45965.212373032409</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45965.212373032409</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45965.212373032409</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45965.212373032409</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45965.212373032409</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45965.212373032409</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45965.212373032409</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45965.212373032409</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45965.212373032409</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45965.212373032409</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45965.212373032409</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45965.212373032409</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45965.212373032409</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ref="G926:G989" ca="1" si="15">IFERROR(NOW()-F926,"-")</f>
        <v>45965.212373032409</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45965.212373032409</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45965.212373032409</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45965.212373032409</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45965.212373032409</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45965.212373032409</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45965.212373032409</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45965.212373032409</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45965.212373032409</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45965.212373032409</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45965.212373032409</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45965.212373032409</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45965.212373032409</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45965.212373032409</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45965.212373032409</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45965.212373032409</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45965.212373032409</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45965.212373032409</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45965.212373032409</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45965.212373032409</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45965.212373032409</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45965.212373032409</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45965.212373032409</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45965.212373032409</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45965.212373032409</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45965.212373032409</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45965.212373032409</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45965.212373032409</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45965.212373032409</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45965.212373032409</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45965.212373032409</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45965.212373032409</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45965.212373032409</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45965.212373032409</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45965.212373032409</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45965.212373032409</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45965.212373032409</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45965.212373032409</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45965.212373032409</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45965.212373032409</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45965.212373032409</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45965.212373032409</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45965.212373032409</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45965.212373032409</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45965.212373032409</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45965.212373032409</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45965.212373032409</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45965.212373032409</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45965.212373032409</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45965.212373032409</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45965.212373032409</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45965.212373032409</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45965.212373032409</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45965.212373032409</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45965.212373032409</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45965.212373032409</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45965.212373032409</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45965.212373032409</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45965.212373032409</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45965.212373032409</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45965.212373032409</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45965.212373032409</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45965.212373032409</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45965.212373032409</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ref="G990:G1053" ca="1" si="16">IFERROR(NOW()-F990,"-")</f>
        <v>45965.212373032409</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45965.212373032409</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45965.212373032409</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45965.212373032409</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45965.212373032409</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45965.212373032409</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45965.212373032409</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45965.212373032409</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45965.212373032409</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45965.212373032409</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45965.212373032409</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45965.212373032409</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45965.212373032409</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45965.212373032409</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45965.212373032409</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45965.212373032409</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45965.212373032409</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45965.212373032409</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45965.212373032409</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45965.212373032409</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45965.212373032409</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45965.212373032409</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45965.212373032409</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45965.212373032409</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45965.212373032409</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45965.212373032409</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45965.212373032409</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45965.212373032409</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45965.212373032409</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45965.212373032409</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45965.212373032409</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45965.212373032409</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45965.212373032409</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45965.212373032409</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45965.212373032409</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45965.212373032409</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45965.212373032409</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45965.212373032409</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45965.212373032409</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45965.212373032409</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45965.212373032409</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45965.212373032409</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45965.212373032409</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45965.212373032409</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45965.212373032409</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45965.212373032409</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45965.212373032409</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45965.212373032409</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45965.212373032409</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45965.212373032409</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45965.212373032409</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45965.212373032409</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45965.212373032409</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45965.212373032409</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45965.212373032409</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45965.212373032409</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45965.212373032409</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45965.212373032409</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45965.212373032409</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45965.212373032409</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45965.212373032409</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45965.212373032409</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45965.212373032409</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45965.212373032409</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ref="G1054:G1068" ca="1" si="17">IFERROR(NOW()-F1054,"-")</f>
        <v>45965.212373032409</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45965.212373032409</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45965.212373032409</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45965.212373032409</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45965.212373032409</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45965.212373032409</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45965.212373032409</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45965.212373032409</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45965.212373032409</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45965.212373032409</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45965.212373032409</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45965.212373032409</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45965.212373032409</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45965.212373032409</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45965.212373032409</v>
      </c>
      <c r="H1068" s="22"/>
      <c r="I1068" s="19" t="str">
        <f>IFERROR(VLOOKUP(D1068,DB!A:F,6,0),"")</f>
        <v/>
      </c>
      <c r="J1068" s="18" t="str">
        <f>IFERROR(VLOOKUP(D1068,DB!A:G,7,0),"")</f>
        <v/>
      </c>
      <c r="K1068" s="46"/>
      <c r="L1068" s="23" t="str">
        <f>IFERROR(VLOOKUP(D1068,DB!A:I,9,0),"")</f>
        <v/>
      </c>
    </row>
  </sheetData>
  <dataValidations count="2">
    <dataValidation allowBlank="1" showInputMessage="1" showErrorMessage="1" sqref="E1" xr:uid="{5914219A-CB83-432D-936A-CC0CB6F3982A}"/>
    <dataValidation type="list" allowBlank="1" showInputMessage="1" showErrorMessage="1" sqref="E2:E10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workbookViewId="0">
      <selection activeCell="D27" sqref="D2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261.73165543981304</v>
      </c>
      <c r="H2" s="98">
        <v>45703.474768518521</v>
      </c>
      <c r="I2" s="98" t="str">
        <f>IFERROR(VLOOKUP(D2,DB!A:F,6,0),"")</f>
        <v>SCECO</v>
      </c>
      <c r="J2" s="98" t="str">
        <f>IFERROR(VLOOKUP(D2,DB!A:G,7,0),"")</f>
        <v>Dead</v>
      </c>
      <c r="K2" s="100" t="s">
        <v>39112</v>
      </c>
      <c r="L2" s="93" t="str">
        <f>IFERROR(VLOOKUP(D2,DB!A:I,9,0),"")</f>
        <v>Latis</v>
      </c>
    </row>
    <row r="3" spans="1:16" ht="15" customHeight="1">
      <c r="A3" s="118"/>
      <c r="B3" s="118" t="str">
        <f>IFERROR(VLOOKUP(D3,DB!A:K,11,0),"")</f>
        <v/>
      </c>
      <c r="C3" s="119"/>
      <c r="D3" s="120" t="s">
        <v>39113</v>
      </c>
      <c r="E3" s="97"/>
      <c r="F3" s="122"/>
      <c r="G3" s="123">
        <f ca="1">IFERROR(NOW()-F3,"")</f>
        <v>45965.212373032409</v>
      </c>
      <c r="H3" s="122"/>
      <c r="I3" s="118" t="str">
        <f>IFERROR(VLOOKUP(D3,DB!A:F,6,0),"")</f>
        <v/>
      </c>
      <c r="J3" s="118" t="str">
        <f>IFERROR(VLOOKUP(D3,DB!A:G,7,0),"")</f>
        <v/>
      </c>
      <c r="K3" s="124"/>
      <c r="L3" s="120" t="str">
        <f>IFERROR(VLOOKUP(D3,DB!A:I,9,0),"")</f>
        <v/>
      </c>
    </row>
    <row r="4" spans="1:16" ht="15" customHeight="1">
      <c r="A4" s="118"/>
      <c r="B4" s="118" t="str">
        <f>IFERROR(VLOOKUP(#REF!,DB!A:K,11,0),"")</f>
        <v/>
      </c>
      <c r="C4" s="119"/>
      <c r="D4" s="120"/>
      <c r="E4" s="97"/>
      <c r="F4" s="122"/>
      <c r="G4" s="123">
        <f ca="1">IFERROR(NOW()-F4,"")</f>
        <v>45965.212373032409</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45965.212373032409</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45965.212373032409</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121"/>
      <c r="F7" s="122"/>
      <c r="G7" s="123">
        <f ca="1">IFERROR(NOW()-F7,"")</f>
        <v>45965.212373032409</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45965.212373032409</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45965.212373032409</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45965.212373032409</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45965.212373032409</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45965.212373032409</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45965.212373032409</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45965.212373032409</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45965.212373032409</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45965.212373032409</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45965.212373032409</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45965.212373032409</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45965.212373032409</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45965.212373032409</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45965.212373032409</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45965.212373032409</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45965.212373032409</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45965.212373032409</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45965.212373032409</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45965.212373032409</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45965.212373032409</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45965.212373032409</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45965.212373032409</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45965.212373032409</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45965.212373032409</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45965.212373032409</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45965.212373032409</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45965.212373032409</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45965.212373032409</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45965.212373032409</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45965.212373032409</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45965.212373032409</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45965.212373032409</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45965.212373032409</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45965.212373032409</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45965.212373032409</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45965.212373032409</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45965.212373032409</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45965.212373032409</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45965.212373032409</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45965.212373032409</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45965.212373032409</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45965.212373032409</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45965.212373032409</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45965.212373032409</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45965.212373032409</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45965.212373032409</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45965.212373032409</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45965.212373032409</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45965.212373032409</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45965.212373032409</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45965.212373032409</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45965.212373032409</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45965.212373032409</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45965.212373032409</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45965.212373032409</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45965.212373032409</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45965.212373032409</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45965.212373032409</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45965.212373032409</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45965.212373032409</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45965.212373032409</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45965.212373032409</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45965.212373032409</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45965.212373032409</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45965.212373032409</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45965.212373032409</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45965.212373032409</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45965.212373032409</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45965.212373032409</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45965.212373032409</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3"/>
  <sheetViews>
    <sheetView workbookViewId="0">
      <selection activeCell="D10" sqref="D10"/>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39114</v>
      </c>
      <c r="B2" s="37" t="str">
        <f>IFERROR(VLOOKUP(D2,DB!A:K,11,0),"")</f>
        <v>R5</v>
      </c>
      <c r="C2" s="37">
        <v>3</v>
      </c>
      <c r="D2" s="117" t="s">
        <v>36011</v>
      </c>
      <c r="E2" s="37" t="s">
        <v>39021</v>
      </c>
      <c r="F2" s="38">
        <v>45891.832060185188</v>
      </c>
      <c r="G2" s="143">
        <f ca="1">IFERROR(NOW()-F2,"")</f>
        <v>73.380312847220921</v>
      </c>
      <c r="H2" s="38">
        <v>45891.790393518517</v>
      </c>
      <c r="I2" s="37" t="str">
        <f>IFERROR(VLOOKUP(D2,DB!A:F,6,0),"")</f>
        <v>Generator-SG</v>
      </c>
      <c r="J2" s="37" t="str">
        <f>IFERROR(VLOOKUP(D2,DB!A:G,7,0),"")</f>
        <v>Vandalized</v>
      </c>
      <c r="K2" s="37" t="s">
        <v>39115</v>
      </c>
      <c r="L2" s="37" t="str">
        <f>IFERROR(VLOOKUP(D2,DB!A:I,9,0),"")</f>
        <v>Latis</v>
      </c>
      <c r="M2" s="116"/>
    </row>
    <row r="3" spans="1:13" ht="30.75">
      <c r="A3" s="37" t="s">
        <v>39116</v>
      </c>
      <c r="B3" s="37" t="str">
        <f>IFERROR(VLOOKUP(D3,DB!A:K,11,0),"")</f>
        <v>R5</v>
      </c>
      <c r="C3" s="37">
        <v>1</v>
      </c>
      <c r="D3" s="37" t="s">
        <v>33268</v>
      </c>
      <c r="E3" s="37" t="s">
        <v>39100</v>
      </c>
      <c r="F3" s="38">
        <v>45926.188877314817</v>
      </c>
      <c r="G3" s="143">
        <f t="shared" ref="G3" ca="1" si="0">IFERROR(NOW()-F3,"")</f>
        <v>39.023495717592596</v>
      </c>
      <c r="H3" s="38">
        <v>45926.158159722225</v>
      </c>
      <c r="I3" s="37" t="str">
        <f>IFERROR(VLOOKUP(D3,DB!A:F,6,0),"")</f>
        <v>SCECO</v>
      </c>
      <c r="J3" s="37" t="str">
        <f>IFERROR(VLOOKUP(D3,DB!A:G,7,0),"")</f>
        <v>Good</v>
      </c>
      <c r="K3" s="37" t="s">
        <v>39117</v>
      </c>
      <c r="L3" s="37" t="str">
        <f>IFERROR(VLOOKUP(D3,DB!A:I,9,0),"")</f>
        <v>Latis</v>
      </c>
      <c r="M3" s="116"/>
    </row>
    <row r="4" spans="1:13" ht="48" customHeight="1">
      <c r="A4" s="151" t="s">
        <v>39118</v>
      </c>
      <c r="B4" s="151" t="str">
        <f>IFERROR(VLOOKUP(D4,DB!A:K,11,0),"")</f>
        <v>R5</v>
      </c>
      <c r="C4" s="151">
        <v>1</v>
      </c>
      <c r="D4" s="151" t="s">
        <v>34758</v>
      </c>
      <c r="E4" s="151" t="s">
        <v>39100</v>
      </c>
      <c r="F4" s="152">
        <v>45948.661111111112</v>
      </c>
      <c r="G4" s="153">
        <f ca="1">IFERROR(NOW()-F4,"")</f>
        <v>16.551261921296827</v>
      </c>
      <c r="H4" s="152">
        <v>45948.661111111112</v>
      </c>
      <c r="I4" s="151" t="str">
        <f>IFERROR(VLOOKUP(D4,DB!A:F,6,0),"")</f>
        <v>SCECO</v>
      </c>
      <c r="J4" s="151" t="str">
        <f>IFERROR(VLOOKUP(D4,DB!A:G,7,0),"")</f>
        <v>Dead</v>
      </c>
      <c r="K4" s="151" t="s">
        <v>39119</v>
      </c>
      <c r="L4" s="151" t="str">
        <f>IFERROR(VLOOKUP(D4,DB!A:I,9,0),"")</f>
        <v>Latis</v>
      </c>
    </row>
    <row r="5" spans="1:13" ht="15">
      <c r="A5" s="151"/>
      <c r="B5" s="151" t="str">
        <f>IFERROR(VLOOKUP(D5,DB!A:K,11,0),"")</f>
        <v/>
      </c>
      <c r="C5" s="151"/>
      <c r="D5" s="151"/>
      <c r="E5" s="151"/>
      <c r="F5" s="152"/>
      <c r="G5" s="153">
        <f ca="1">IFERROR(NOW()-F5,"")</f>
        <v>45965.212373032409</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45965.212373032409</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45965.212373032409</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45965.212373032409</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45965.212373032409</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45965.212373032409</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45965.212373032409</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45965.212373032409</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45965.212373032409</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45965.212373032409</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45965.212373032409</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45965.212373032409</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45965.212373032409</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45965.212373032409</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45965.212373032409</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45965.212373032409</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45965.212373032409</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45965.212373032409</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45965.212373032409</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45965.212373032409</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45965.212373032409</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45965.212373032409</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45965.212373032409</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45965.212373032409</v>
      </c>
      <c r="H28" s="152"/>
      <c r="I28" s="151" t="str">
        <f>IFERROR(VLOOKUP(D28,DB!A:F,6,0),"")</f>
        <v/>
      </c>
      <c r="J28" s="151" t="str">
        <f>IFERROR(VLOOKUP(D28,DB!A:G,7,0),"")</f>
        <v/>
      </c>
      <c r="K28" s="151"/>
      <c r="L28" s="151" t="str">
        <f>IFERROR(VLOOKUP(D28,DB!A:I,9,0),"")</f>
        <v/>
      </c>
    </row>
    <row r="29" spans="1:12" ht="15">
      <c r="A29" s="157"/>
      <c r="B29" s="157" t="str">
        <f>IFERROR(VLOOKUP(D29,DB!A:K,11,0),"")</f>
        <v/>
      </c>
      <c r="C29" s="157"/>
      <c r="D29" s="157"/>
      <c r="E29" s="157"/>
      <c r="F29" s="158"/>
      <c r="G29" s="159">
        <f ca="1">IFERROR(NOW()-F29,"")</f>
        <v>45965.212373032409</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45965.212373032409</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45965.212373032409</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45965.212373032409</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45965.212373032409</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45965.212373032409</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45965.212373032409</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45965.212373032409</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45965.212373032409</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45965.212373032409</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45965.212373032409</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45965.212373032409</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45965.212373032409</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45965.212373032409</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45965.212373032409</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45965.212373032409</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45965.212373032409</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45965.212373032409</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45965.212373032409</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45965.212373032409</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45965.212373032409</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45965.212373032409</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45965.212373032409</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45965.212373032409</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45965.212373032409</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45965.212373032409</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45965.212373032409</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45965.212373032409</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45965.212373032409</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45965.212373032409</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45965.212373032409</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45965.212373032409</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45965.212373032409</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45965.212373032409</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45965.212373032409</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45965.212373032409</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45965.212373032409</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45965.212373032409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45965.212373032409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45965.212373032409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45965.212373032409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45965.212373032409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45965.212373032409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45965.212373032409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45965.212373032409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45965.212373032409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45965.212373032409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45965.212373032409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45965.212373032409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45965.212373032409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45965.212373032409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45965.212373032409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45965.212373032409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45965.212373032409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45965.212373032409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45965.212373032409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45965.212373032409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45965.212373032409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45965.212373032409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45965.212373032409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45965.212373032409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45965.212373032409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45965.212373032409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45965.212373032409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45965.212373032409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45965.212373032409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45965.212373032409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45965.212373032409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45965.212373032409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45965.212373032409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45965.212373032409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45965.212373032409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45965.212373032409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45965.212373032409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45965.212373032409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45965.212373032409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45965.212373032409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45965.212373032409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45965.212373032409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45965.212373032409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45965.212373032409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45965.212373032409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45965.212373032409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45965.212373032409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45965.212373032409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45965.212373032409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45965.212373032409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45965.212373032409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45965.212373032409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45965.212373032409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45965.212373032409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45965.212373032409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45965.212373032409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45965.212373032409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45965.212373032409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45965.212373032409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45965.212373032409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45965.212373032409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45965.212373032409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45965.212373032409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45965.212373032409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45965.212373032409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45965.212373032409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45965.212373032409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45965.212373032409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45965.212373032409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45965.212373032409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45965.212373032409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45965.212373032409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45965.212373032409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45965.212373032409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45965.212373032409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45965.212373032409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45965.212373032409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45965.212373032409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45965.212373032409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45965.212373032409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45965.212373032409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45965.212373032409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45965.212373032409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45965.212373032409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45965.212373032409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45965.212373032409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45965.212373032409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45965.212373032409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45965.212373032409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45965.212373032409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45965.212373032409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45965.212373032409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45965.212373032409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45965.212373032409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45965.212373032409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45965.212373032409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45965.212373032409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45965.212373032409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45965.212373032409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45965.212373032409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45965.212373032409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45965.212373032409</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45965.212373032409</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45965.212373032409</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45965.212373032409</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45965.212373032409</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45965.212373032409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45965.212373032409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45965.212373032409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45965.212373032409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45965.212373032409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45965.212373032409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45965.212373032409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45965.212373032409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45965.212373032409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45965.212373032409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45965.212373032409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45965.212373032409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45965.212373032409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45965.212373032409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45965.212373032409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45965.212373032409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45965.212373032409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45965.212373032409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45965.212373032409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45965.212373032409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45965.212373032409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45965.212373032409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45965.212373032409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45965.212373032409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45965.212373032409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45965.212373032409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45965.212373032409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45965.212373032409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45965.212373032409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45965.212373032409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45965.212373032409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45965.212373032409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45965.212373032409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45965.212373032409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45965.212373032409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45965.212373032409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45965.212373032409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45965.212373032409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45965.212373032409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45965.212373032409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45965.212373032409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45965.212373032409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45965.212373032409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45965.212373032409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45965.212373032409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45965.212373032409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45965.212373032409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45965.212373032409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45965.212373032409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45965.212373032409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45965.212373032409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45965.212373032409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45965.212373032409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45965.212373032409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45965.212373032409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45965.212373032409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45965.212373032409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45965.212373032409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45965.212373032409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45965.212373032409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45965.212373032409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45965.212373032409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45965.212373032409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45965.212373032409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45965.212373032409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45965.212373032409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45965.212373032409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45965.212373032409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45965.212373032409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45965.212373032409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45965.212373032409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45965.212373032409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45965.212373032409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45965.212373032409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45965.212373032409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45965.212373032409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45965.212373032409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45965.212373032409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45965.212373032409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45965.212373032409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45965.212373032409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45965.212373032409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45965.212373032409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45965.212373032409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45965.212373032409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45965.212373032409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45965.212373032409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45965.212373032409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45965.212373032409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45965.212373032409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45965.212373032409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45965.212373032409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45965.212373032409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45965.212373032409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45965.212373032409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45965.212373032409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45965.212373032409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45965.212373032409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45965.212373032409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45965.212373032409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45965.212373032409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45965.212373032409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45965.212373032409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45965.212373032409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45965.212373032409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45965.212373032409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45965.212373032409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45965.212373032409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45965.212373032409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45965.212373032409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45965.212373032409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45965.212373032409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45965.212373032409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45965.212373032409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45965.212373032409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45965.212373032409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45965.212373032409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45965.212373032409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45965.212373032409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45965.212373032409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45965.212373032409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45965.212373032409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45965.212373032409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45965.212373032409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45965.212373032409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45965.212373032409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45965.212373032409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45965.212373032409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45965.212373032409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45965.212373032409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45965.212373032409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45965.212373032409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45965.212373032409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45965.212373032409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45965.212373032409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45965.212373032409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45965.212373032409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45965.212373032409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45965.212373032409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45965.212373032409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45965.212373032409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45965.212373032409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45965.212373032409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45965.212373032409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45965.212373032409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45965.212373032409</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45965.212373032409</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45965.212373032409</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45965.212373032409</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45965.212373032409</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45965.212373032409</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45965.212373032409</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45965.212373032409</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45965.212373032409</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45965.212373032409</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45965.212373032409</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45965.212373032409</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45965.212373032409</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45965.212373032409</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45965.212373032409</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45965.212373032409</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45965.212373032409</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45965.212373032409</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45965.212373032409</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45965.212373032409</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45965.212373032409</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45965.212373032409</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45965.212373032409</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45965.212373032409</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45965.212373032409</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45965.212373032409</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45965.212373032409</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45965.212373032409</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45965.212373032409</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45965.212373032409</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45965.212373032409</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45965.212373032409</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45965.212373032409</v>
      </c>
      <c r="H349" s="158"/>
      <c r="I349" s="157" t="str">
        <f>IFERROR(VLOOKUP(D349,DB!A:F,6,0),"")</f>
        <v/>
      </c>
      <c r="J349" s="157" t="str">
        <f>IFERROR(VLOOKUP(D349,DB!A:G,7,0),"")</f>
        <v/>
      </c>
      <c r="K349" s="157"/>
      <c r="L349" s="157" t="str">
        <f>IFERROR(VLOOKUP(D349,DB!A:I,9,0),"")</f>
        <v/>
      </c>
    </row>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9" ht="15"/>
    <row r="460" ht="15"/>
    <row r="462" ht="15"/>
    <row r="463" ht="15"/>
    <row r="464" ht="15"/>
    <row r="465" ht="15"/>
    <row r="467" ht="15"/>
    <row r="468" ht="15"/>
    <row r="475" ht="15"/>
    <row r="476" ht="15"/>
    <row r="477" ht="15"/>
    <row r="478" ht="15"/>
    <row r="479" ht="15"/>
    <row r="480" ht="15"/>
    <row r="483" ht="15"/>
    <row r="484" ht="15"/>
    <row r="485" ht="15"/>
    <row r="486" ht="15"/>
    <row r="487" ht="15"/>
    <row r="488" ht="15"/>
    <row r="489" ht="15"/>
    <row r="490" ht="15"/>
    <row r="491" ht="15"/>
    <row r="492" ht="15"/>
    <row r="493" ht="15"/>
    <row r="494"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50" ht="15"/>
    <row r="551" ht="15"/>
    <row r="588" ht="15"/>
    <row r="589" ht="15"/>
    <row r="590" ht="15"/>
    <row r="591" ht="15"/>
    <row r="592" ht="15"/>
    <row r="593" ht="15"/>
    <row r="594" ht="15"/>
    <row r="595" ht="15"/>
    <row r="596" ht="15"/>
    <row r="597"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8" ht="15"/>
    <row r="679" ht="15"/>
    <row r="680" ht="15"/>
    <row r="682" ht="15"/>
    <row r="683"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887" ht="15"/>
    <row r="888" ht="15"/>
    <row r="889" ht="15"/>
    <row r="890" ht="15"/>
    <row r="891" ht="15"/>
    <row r="892"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5" ht="15"/>
    <row r="956" ht="15"/>
    <row r="962" ht="15"/>
    <row r="963" ht="15"/>
    <row r="965" ht="15"/>
    <row r="966" ht="15"/>
    <row r="967" ht="15"/>
    <row r="968" ht="15"/>
    <row r="969" ht="15"/>
    <row r="970" ht="15"/>
    <row r="971" ht="15"/>
    <row r="973" ht="15"/>
    <row r="974" ht="15"/>
    <row r="975"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045" ht="15"/>
    <row r="1046" ht="15"/>
    <row r="1047" ht="15"/>
    <row r="1048" ht="15"/>
    <row r="1049" ht="15"/>
    <row r="1050"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3" ht="15"/>
    <row r="1074" ht="15"/>
    <row r="1075" ht="15"/>
    <row r="1076" ht="15"/>
    <row r="1077" ht="15"/>
    <row r="1078" ht="15"/>
    <row r="1079" ht="15"/>
    <row r="1081" ht="15"/>
    <row r="1082"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10" ht="15"/>
    <row r="1111" ht="15"/>
    <row r="1114" ht="15"/>
    <row r="1115" ht="15"/>
    <row r="1116" ht="15"/>
    <row r="1117" ht="15"/>
    <row r="1118" ht="15"/>
    <row r="1119" ht="15"/>
    <row r="1120" ht="15"/>
    <row r="1121" ht="15"/>
    <row r="1124" ht="15"/>
    <row r="1125" ht="15"/>
    <row r="1126" ht="15"/>
    <row r="1127" ht="15"/>
    <row r="1128" ht="15"/>
    <row r="1129" ht="15"/>
    <row r="1130" ht="15"/>
    <row r="1131" ht="15"/>
    <row r="1132" ht="15"/>
    <row r="1133" ht="15"/>
    <row r="1134" ht="15"/>
    <row r="1135" ht="15"/>
    <row r="1137" ht="15"/>
    <row r="1138" ht="15"/>
    <row r="1139" ht="15"/>
    <row r="1142" ht="15"/>
    <row r="1144" ht="15"/>
    <row r="1146" ht="15"/>
    <row r="1149" ht="15"/>
    <row r="1150" ht="15"/>
    <row r="1151" ht="15"/>
    <row r="1153" ht="15"/>
    <row r="1155" ht="15"/>
    <row r="1156" ht="15"/>
    <row r="1157" ht="15"/>
    <row r="1158" ht="15"/>
    <row r="1159" ht="15"/>
    <row r="1161" ht="15"/>
    <row r="1162" ht="15"/>
    <row r="1163" ht="15"/>
    <row r="1164" ht="15"/>
    <row r="1166" ht="15"/>
    <row r="1168" ht="15"/>
    <row r="1169" ht="15"/>
    <row r="1171" ht="15"/>
    <row r="1172" ht="15"/>
    <row r="1173" ht="15"/>
    <row r="1174" ht="15"/>
    <row r="1176" ht="15"/>
    <row r="1178" ht="15"/>
    <row r="1179" ht="15"/>
    <row r="1180" ht="15"/>
    <row r="1181" ht="15"/>
    <row r="1183" ht="15"/>
    <row r="1184" ht="15"/>
    <row r="1185" ht="15"/>
    <row r="1186" ht="15"/>
    <row r="1187" ht="15"/>
    <row r="1188" ht="15"/>
    <row r="1189" ht="15"/>
    <row r="1192" ht="15"/>
    <row r="1194" ht="15"/>
    <row r="1195" ht="15"/>
    <row r="1196" ht="15"/>
    <row r="1197" ht="15"/>
    <row r="1198" ht="15"/>
    <row r="1199" ht="15"/>
    <row r="1200" ht="15"/>
    <row r="1201" ht="15"/>
    <row r="1204" ht="15"/>
    <row r="1205" ht="15"/>
    <row r="1207" ht="15"/>
    <row r="1209" ht="15"/>
    <row r="1210" ht="15"/>
    <row r="1211" ht="15"/>
    <row r="1212" ht="15"/>
    <row r="1213" ht="15"/>
    <row r="1217" ht="15"/>
    <row r="1218" ht="15"/>
    <row r="1220" ht="15"/>
    <row r="1221" ht="15"/>
    <row r="1224" ht="15"/>
    <row r="1225" ht="15"/>
    <row r="1229" ht="15"/>
    <row r="1236" ht="15"/>
    <row r="1238" ht="15"/>
    <row r="1239" ht="15"/>
    <row r="1240" ht="15"/>
    <row r="1247" ht="15"/>
    <row r="1248" ht="15"/>
    <row r="1249" ht="15"/>
    <row r="1250" ht="15"/>
    <row r="1252" ht="15"/>
    <row r="1254" ht="15"/>
    <row r="1263" ht="15"/>
  </sheetData>
  <dataValidations count="2">
    <dataValidation allowBlank="1" showInputMessage="1" showErrorMessage="1" sqref="E1" xr:uid="{920C6338-E771-4DAE-8C89-92A9093EA4DE}"/>
    <dataValidation type="list" allowBlank="1" showInputMessage="1" showErrorMessage="1" sqref="E2:E3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
  <sheetViews>
    <sheetView tabSelected="1" workbookViewId="0">
      <selection activeCell="A5" sqref="A5:B5"/>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39120</v>
      </c>
      <c r="B2" s="169" t="str">
        <f>IFERROR(VLOOKUP(D2,DB!A:K,11,0),"")</f>
        <v>R6</v>
      </c>
      <c r="C2" s="170">
        <v>1</v>
      </c>
      <c r="D2" s="169" t="s">
        <v>35109</v>
      </c>
      <c r="E2" s="102" t="s">
        <v>39021</v>
      </c>
      <c r="F2" s="175">
        <v>45965.180092592593</v>
      </c>
      <c r="G2" s="115">
        <f t="shared" ref="G2:G7" ca="1" si="0">IFERROR(NOW()-F2,"-")</f>
        <v>3.2280439816531725E-2</v>
      </c>
      <c r="H2" s="171">
        <v>45965.198171296295</v>
      </c>
      <c r="I2" s="169" t="str">
        <f>IFERROR(VLOOKUP(D2,DB!A:F,6,0),"")</f>
        <v>Generator-DG</v>
      </c>
      <c r="J2" s="169" t="str">
        <f>IFERROR(VLOOKUP(D2,DB!A:G,7,0),"")</f>
        <v>Dead</v>
      </c>
      <c r="K2" s="172" t="s">
        <v>39121</v>
      </c>
      <c r="L2" s="173" t="str">
        <f>IFERROR(VLOOKUP(D2,DB!A:I,9,0),"")</f>
        <v>Latis</v>
      </c>
    </row>
    <row r="3" spans="1:16383" ht="31.5" customHeight="1">
      <c r="A3" s="168"/>
      <c r="B3" s="169" t="str">
        <f>IFERROR(VLOOKUP(D3,DB!A:K,11,0),"")</f>
        <v/>
      </c>
      <c r="C3" s="170"/>
      <c r="D3" s="169"/>
      <c r="E3" s="102"/>
      <c r="F3" s="171"/>
      <c r="G3" s="115">
        <f t="shared" ca="1" si="0"/>
        <v>45965.212373032409</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45965.212373032409</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45965.212373032409</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45965.212373032409</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45965.212373032409</v>
      </c>
      <c r="H7" s="171"/>
      <c r="I7" s="169" t="str">
        <f>IFERROR(VLOOKUP(D7,DB!A:F,6,0),"")</f>
        <v/>
      </c>
      <c r="J7" s="169" t="str">
        <f>IFERROR(VLOOKUP(D7,DB!A:G,7,0),"")</f>
        <v/>
      </c>
      <c r="K7" s="172"/>
      <c r="L7" s="173" t="str">
        <f>IFERROR(VLOOKUP(D7,DB!A:I,9,0),"")</f>
        <v/>
      </c>
    </row>
    <row r="8" spans="1:16383" ht="31.5" customHeight="1">
      <c r="A8" s="103"/>
      <c r="B8" s="102" t="str">
        <f>IFERROR(VLOOKUP(D8,DB!A:K,11,0),"")</f>
        <v/>
      </c>
      <c r="C8" s="104"/>
      <c r="D8" s="102"/>
      <c r="E8" s="105"/>
      <c r="F8" s="106"/>
      <c r="G8" s="76">
        <f ca="1">IFERROR(NOW()-F8,"-")</f>
        <v>45965.212373032409</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45965.212373032409</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45965.212373032409</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45965.212373032409</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45965.212373032409</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45965.212373032409</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45965.212373032409</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45965.212373032409</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45965.212373032409</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45965.212373032409</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45965.212373032409</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45965.212373032409</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45965.212373032409</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45965.212373032409</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45965.212373032409</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45965.212373032409</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45965.212373032409</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45965.212373032409</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45965.212373032409</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45965.212373032409</v>
      </c>
      <c r="H27" s="106"/>
      <c r="I27" s="102" t="str">
        <f>IFERROR(VLOOKUP(D27,DB!A:F,6,0),"")</f>
        <v/>
      </c>
      <c r="J27" s="101" t="str">
        <f>IFERROR(VLOOKUP(D27,DB!A:G,7,0),"")</f>
        <v/>
      </c>
      <c r="K27" s="107"/>
      <c r="L27" s="108" t="str">
        <f>IFERROR(VLOOKUP(D27,DB!A:I,9,0),"")</f>
        <v/>
      </c>
    </row>
  </sheetData>
  <dataValidations count="2">
    <dataValidation allowBlank="1" showInputMessage="1" showErrorMessage="1" sqref="E1" xr:uid="{380493DB-286A-4683-AF55-C78F04945A49}"/>
    <dataValidation type="list" allowBlank="1" showInputMessage="1" showErrorMessage="1" sqref="E2:E2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2025-11-04T02:06:47Z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