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385" documentId="120_S{2AC9BD13-BADA-5192-A53E-5A8FF88502F6}" xr6:coauthVersionLast="47" xr6:coauthVersionMax="47" xr10:uidLastSave="{2DE92985-66D3-4CD4-9B66-42FD77AF438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B8" i="5"/>
  <c r="B9" i="5"/>
  <c r="B10" i="5"/>
  <c r="B11" i="5"/>
  <c r="B12"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G11" i="5"/>
  <c r="L11" i="5"/>
  <c r="G12" i="5"/>
  <c r="L12" i="5"/>
  <c r="B13" i="5"/>
  <c r="G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alcChain>
</file>

<file path=xl/sharedStrings.xml><?xml version="1.0" encoding="utf-8"?>
<sst xmlns="http://schemas.openxmlformats.org/spreadsheetml/2006/main" count="181549" uniqueCount="39152">
  <si>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</si>
  <si>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</si>
  <si>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</si>
  <si>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</si>
  <si>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</si>
  <si>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</si>
  <si>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</si>
  <si>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</si>
  <si>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</si>
  <si>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</si>
  <si>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</si>
  <si>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</si>
  <si>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</si>
  <si>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</si>
  <si>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</si>
  <si>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</si>
  <si>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</si>
  <si>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</si>
  <si>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</si>
  <si>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</si>
  <si>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</si>
  <si>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</si>
  <si>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</si>
  <si>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</si>
  <si>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</si>
  <si>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</si>
  <si>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</si>
  <si>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</si>
  <si>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</si>
  <si>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</si>
  <si>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</si>
  <si>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</si>
  <si>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</si>
  <si>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</si>
  <si>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</si>
  <si>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</si>
  <si>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</si>
  <si>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</si>
  <si>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</si>
  <si>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</si>
  <si>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</si>
  <si>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</si>
  <si>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</si>
  <si>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</si>
  <si>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</si>
  <si>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</si>
  <si>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</si>
  <si>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</si>
  <si>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</si>
  <si>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</si>
  <si>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</si>
  <si>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</si>
  <si>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</si>
  <si>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</si>
  <si>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</si>
  <si>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</si>
  <si>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</si>
  <si>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</si>
  <si>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</si>
  <si>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</si>
  <si>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</si>
  <si>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</si>
  <si>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</si>
  <si>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</si>
  <si>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</si>
  <si>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</si>
  <si>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</si>
  <si>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</si>
  <si>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</si>
  <si>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</si>
  <si>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</si>
  <si>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</si>
  <si>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</si>
  <si>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</si>
  <si>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</si>
  <si>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</si>
  <si>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</si>
  <si>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</si>
  <si>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</si>
  <si>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</si>
  <si>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</si>
  <si>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</si>
  <si>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</si>
  <si>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</si>
  <si>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</si>
  <si>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</si>
  <si>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</si>
  <si>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</si>
  <si>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</si>
  <si>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</si>
  <si>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</si>
  <si>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</si>
  <si>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</si>
  <si>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</si>
  <si>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</si>
  <si>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</si>
  <si>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</si>
  <si>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</si>
  <si>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</si>
  <si>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</si>
  <si>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</si>
  <si>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</si>
  <si>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</si>
  <si>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</si>
  <si>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</si>
  <si>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</si>
  <si>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</si>
  <si>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</si>
  <si>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</si>
  <si>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</si>
  <si>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</si>
  <si>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</si>
  <si>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</si>
  <si>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</si>
  <si>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</si>
  <si>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</si>
  <si>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</si>
  <si>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</si>
  <si>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</si>
  <si>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</si>
  <si>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</si>
  <si>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</si>
  <si>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</si>
  <si>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</si>
  <si>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</si>
  <si>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</si>
  <si>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</si>
  <si>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</si>
  <si>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</si>
  <si>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</si>
  <si>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</si>
  <si>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</si>
  <si>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</si>
  <si>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</si>
  <si>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</si>
  <si>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</si>
  <si>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</si>
  <si>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</si>
  <si>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</si>
  <si>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</si>
  <si>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</si>
  <si>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</si>
  <si>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</si>
  <si>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</si>
  <si>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</si>
  <si>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</si>
  <si>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</si>
  <si>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</si>
  <si>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</si>
  <si>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</si>
  <si>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</si>
  <si>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</si>
  <si>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</si>
  <si>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</si>
  <si>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</si>
  <si>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</si>
  <si>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</si>
  <si>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</si>
  <si>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</si>
  <si>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</si>
  <si>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</si>
  <si>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</si>
  <si>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</si>
  <si>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</si>
  <si>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</si>
  <si>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</si>
  <si>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</si>
  <si>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</si>
  <si>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</si>
  <si>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</si>
  <si>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</si>
  <si>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</si>
  <si>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</si>
  <si>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</si>
  <si>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</si>
  <si>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</si>
  <si>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</si>
  <si>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</si>
  <si>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</si>
  <si>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</si>
  <si>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</si>
  <si>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</si>
  <si>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</si>
  <si>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</si>
  <si>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</si>
  <si>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</si>
  <si>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</si>
  <si>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</si>
  <si>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</si>
  <si>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</si>
  <si>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</si>
  <si>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</si>
  <si>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</si>
  <si>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</si>
  <si>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</si>
  <si>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</si>
  <si>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</si>
  <si>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</si>
  <si>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</si>
  <si>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</si>
  <si>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</si>
  <si>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</si>
  <si>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</si>
  <si>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</si>
  <si>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</si>
  <si>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</si>
  <si>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</si>
  <si>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</si>
  <si>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</si>
  <si>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</si>
  <si>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</si>
  <si>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</si>
  <si>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</si>
  <si>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</si>
  <si>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</si>
  <si>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</si>
  <si>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</si>
  <si>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</si>
  <si>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</si>
  <si>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</si>
  <si>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</si>
  <si>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</si>
  <si>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</si>
  <si>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</si>
  <si>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</si>
  <si>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</si>
  <si>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</si>
  <si>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</si>
  <si>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</si>
  <si>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</si>
  <si>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</si>
  <si>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</si>
  <si>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</si>
  <si>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</si>
  <si>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</si>
  <si>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</si>
  <si>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</si>
  <si>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</si>
  <si>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</si>
  <si>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</si>
  <si>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</si>
  <si>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</si>
  <si>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</si>
  <si>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</si>
  <si>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</si>
  <si>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</si>
  <si>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</si>
  <si>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</si>
  <si>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</si>
  <si>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</si>
  <si>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</si>
  <si>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</si>
  <si>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</si>
  <si>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</si>
  <si>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</si>
  <si>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</si>
  <si>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</si>
  <si>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</si>
  <si>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</si>
  <si>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</si>
  <si>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</si>
  <si>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</si>
  <si>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</si>
  <si>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</si>
  <si>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</si>
  <si>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</si>
  <si>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</si>
  <si>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</si>
  <si>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</si>
  <si>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</si>
  <si>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</si>
  <si>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</si>
  <si>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</si>
  <si>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</si>
  <si>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</si>
  <si>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</si>
  <si>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</si>
  <si>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</si>
  <si>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</si>
  <si>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</si>
  <si>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</si>
  <si>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</si>
  <si>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</si>
  <si>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</si>
  <si>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</si>
  <si>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</si>
  <si>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</si>
  <si>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</si>
  <si>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</si>
  <si>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</si>
  <si>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</si>
  <si>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</si>
  <si>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</si>
  <si>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</si>
  <si>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</si>
  <si>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</si>
  <si>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</si>
  <si>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</si>
  <si>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</si>
  <si>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</si>
  <si>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</si>
  <si>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</si>
  <si>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</si>
  <si>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</si>
  <si>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</si>
  <si>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</si>
  <si>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</si>
  <si>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</si>
  <si>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</si>
  <si>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</si>
  <si>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</si>
  <si>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</si>
  <si>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</si>
  <si>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</si>
  <si>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</si>
  <si>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</si>
  <si>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</si>
  <si>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</si>
  <si>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</si>
  <si>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</si>
  <si>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</si>
  <si>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</si>
  <si>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</si>
  <si>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</si>
  <si>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</si>
  <si>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</si>
  <si>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</si>
  <si>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</si>
  <si>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</si>
  <si>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</si>
  <si>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</si>
  <si>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</si>
  <si>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</si>
  <si>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</si>
  <si>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</si>
  <si>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</si>
  <si>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</si>
  <si>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</si>
  <si>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</si>
  <si>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</si>
  <si>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</si>
  <si>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</si>
  <si>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</si>
  <si>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</si>
  <si>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</si>
  <si>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</si>
  <si>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</si>
  <si>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</si>
  <si>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</si>
  <si>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</si>
  <si>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</si>
  <si>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</si>
  <si>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</si>
  <si>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</si>
  <si>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</si>
  <si>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</si>
  <si>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</si>
  <si>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</si>
  <si>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</si>
  <si>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</si>
  <si>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</si>
  <si>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</si>
  <si>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</si>
  <si>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</si>
  <si>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</si>
  <si>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</si>
  <si>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</si>
  <si>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</si>
  <si>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</si>
  <si>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</si>
  <si>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</si>
  <si>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</si>
  <si>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</si>
  <si>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</si>
  <si>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</si>
  <si>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</si>
  <si>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</si>
  <si>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</si>
  <si>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</si>
  <si>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</si>
  <si>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</si>
  <si>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</si>
  <si>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</si>
  <si>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</si>
  <si>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</si>
  <si>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</si>
  <si>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</si>
  <si>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</si>
  <si>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</si>
  <si>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</si>
  <si>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</si>
  <si>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</si>
  <si>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</si>
  <si>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</si>
  <si>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</si>
  <si>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</si>
  <si>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</si>
  <si>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</si>
  <si>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</si>
  <si>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</si>
  <si>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</si>
  <si>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</si>
  <si>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</si>
  <si>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</si>
  <si>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</si>
  <si>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</si>
  <si>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</si>
  <si>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</si>
  <si>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</si>
  <si>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</si>
  <si>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</si>
  <si>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</si>
  <si>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</si>
  <si>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</si>
  <si>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</si>
  <si>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</si>
  <si>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</si>
  <si>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</si>
  <si>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</si>
  <si>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</si>
  <si>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</si>
  <si>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</si>
  <si>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</si>
  <si>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</si>
  <si>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</si>
  <si>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</si>
  <si>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</si>
  <si>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</si>
  <si>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</si>
  <si>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</si>
  <si>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</si>
  <si>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</si>
  <si>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</si>
  <si>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</si>
  <si>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</si>
  <si>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</si>
  <si>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</si>
  <si>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</si>
  <si>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</si>
  <si>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</si>
  <si>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</si>
  <si>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</si>
  <si>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</si>
  <si>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</si>
  <si>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</si>
  <si>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</si>
  <si>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</si>
  <si>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</si>
  <si>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</si>
  <si>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</si>
  <si>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</si>
  <si>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</si>
  <si>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</si>
  <si>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</si>
  <si>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</si>
  <si>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</si>
  <si>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</si>
  <si>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</si>
  <si>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</si>
  <si>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</si>
  <si>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</si>
  <si>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</si>
  <si>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</si>
  <si>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</si>
  <si>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</si>
  <si>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</si>
  <si>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</si>
  <si>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</si>
  <si>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</si>
  <si>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</si>
  <si>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</si>
  <si>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</si>
  <si>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</si>
  <si>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</si>
  <si>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</si>
  <si>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</si>
  <si>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</si>
  <si>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</si>
  <si>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</si>
  <si>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</si>
  <si>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</si>
  <si>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</si>
  <si>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</si>
  <si>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</si>
  <si>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</si>
  <si>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</si>
  <si>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</si>
  <si>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</si>
  <si>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</si>
  <si>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</si>
  <si>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</si>
  <si>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</si>
  <si>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</si>
  <si>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</si>
  <si>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</si>
  <si>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</si>
  <si>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</si>
  <si>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</si>
  <si>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</si>
  <si>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</si>
  <si>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</si>
  <si>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</si>
  <si>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</si>
  <si>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</si>
  <si>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</si>
  <si>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</si>
  <si>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</si>
  <si>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</si>
  <si>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</si>
  <si>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</si>
  <si>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</si>
  <si>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</si>
  <si>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</si>
  <si>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</si>
  <si>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</si>
  <si>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</si>
  <si>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</si>
  <si>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</si>
  <si>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</si>
  <si>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</si>
  <si>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</si>
  <si>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</si>
  <si>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</si>
  <si>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</si>
  <si>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</si>
  <si>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</si>
  <si>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</si>
  <si>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</si>
  <si>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</si>
  <si>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</si>
  <si>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</si>
  <si>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</si>
  <si>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</si>
  <si>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</si>
  <si>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</si>
  <si>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</si>
  <si>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</si>
  <si>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</si>
  <si>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</si>
  <si>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</si>
  <si>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</si>
  <si>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</si>
  <si>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</si>
  <si>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</si>
  <si>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</si>
  <si>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</si>
  <si>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</si>
  <si>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</si>
  <si>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</si>
  <si>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</si>
  <si>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</si>
  <si>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</si>
  <si>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</si>
  <si>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</si>
  <si>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</si>
  <si>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</si>
  <si>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</si>
  <si>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</si>
  <si>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</si>
  <si>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</si>
  <si>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</si>
  <si>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</si>
  <si>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</si>
  <si>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</si>
  <si>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</si>
  <si>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</si>
  <si>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</si>
  <si>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</si>
  <si>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</si>
  <si>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</si>
  <si>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</si>
  <si>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</si>
  <si>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</si>
  <si>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</si>
  <si>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</si>
  <si>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</si>
  <si>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</si>
  <si>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</si>
  <si>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</si>
  <si>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</si>
  <si>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</si>
  <si>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</si>
  <si>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</si>
  <si>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</si>
  <si>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</si>
  <si>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</si>
  <si>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</si>
  <si>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</si>
  <si>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</si>
  <si>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</si>
  <si>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</si>
  <si>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</si>
  <si>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</si>
  <si>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</si>
  <si>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</si>
  <si>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</si>
  <si>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</si>
  <si>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</si>
  <si>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</si>
  <si>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</si>
  <si>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</si>
  <si>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</si>
  <si>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</si>
  <si>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</si>
  <si>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</si>
  <si>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</si>
  <si>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</si>
  <si>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</si>
  <si>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</si>
  <si>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</si>
  <si>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</si>
  <si>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</si>
  <si>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</si>
  <si>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</si>
  <si>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</si>
  <si>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</si>
  <si>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</si>
  <si>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</si>
  <si>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</si>
  <si>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</si>
  <si>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</si>
  <si>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</si>
  <si>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</si>
  <si>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</si>
  <si>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</si>
  <si>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</si>
  <si>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</si>
  <si>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</si>
  <si>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</si>
  <si>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</si>
  <si>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</si>
  <si>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</si>
  <si>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</si>
  <si>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</si>
  <si>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</si>
  <si>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</si>
  <si>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</si>
  <si>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</si>
  <si>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</si>
  <si>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</si>
  <si>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</si>
  <si>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</si>
  <si>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</si>
  <si>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</si>
  <si>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</si>
  <si>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</si>
  <si>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</si>
  <si>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</si>
  <si>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</si>
  <si>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</si>
  <si>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</si>
  <si>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</si>
  <si>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</si>
  <si>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</si>
  <si>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</si>
  <si>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</si>
  <si>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</si>
  <si>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</si>
  <si>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</si>
  <si>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</si>
  <si>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</si>
  <si>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</si>
  <si>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</si>
  <si>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</si>
  <si>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</si>
  <si>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</si>
  <si>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</si>
  <si>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</si>
  <si>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</si>
  <si>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</si>
  <si>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</si>
  <si>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</si>
  <si>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</si>
  <si>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</si>
  <si>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</si>
  <si>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</si>
  <si>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</si>
  <si>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</si>
  <si>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</si>
  <si>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</si>
  <si>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</si>
  <si>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</si>
  <si>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</si>
  <si>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</si>
  <si>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</si>
  <si>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</si>
  <si>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</si>
  <si>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</si>
  <si>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</si>
  <si>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</si>
  <si>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</si>
  <si>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</si>
  <si>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</si>
  <si>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</si>
  <si>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</si>
  <si>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</si>
  <si>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</si>
  <si>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</si>
  <si>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</si>
  <si>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</si>
  <si>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</si>
  <si>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</si>
  <si>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</si>
  <si>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</si>
  <si>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</si>
  <si>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</si>
  <si>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</si>
  <si>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</si>
  <si>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</si>
  <si>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</si>
  <si>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</si>
  <si>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</si>
  <si>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</si>
  <si>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</si>
  <si>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</si>
  <si>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</si>
  <si>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</si>
  <si>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</si>
  <si>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</si>
  <si>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</si>
  <si>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</si>
  <si>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</si>
  <si>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</si>
  <si>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</si>
  <si>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</si>
  <si>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</si>
  <si>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</si>
  <si>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</si>
  <si>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</si>
  <si>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</si>
  <si>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</si>
  <si>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</si>
  <si>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</si>
  <si>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</si>
  <si>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</si>
  <si>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</si>
  <si>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</si>
  <si>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</si>
  <si>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</si>
  <si>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</si>
  <si>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</si>
  <si>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</si>
  <si>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</si>
  <si>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</si>
  <si>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</si>
  <si>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</si>
  <si>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</si>
  <si>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</si>
  <si>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</si>
  <si>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</si>
  <si>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</si>
  <si>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</si>
  <si>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</si>
  <si>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</si>
  <si>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</si>
  <si>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</si>
  <si>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</si>
  <si>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</si>
  <si>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</si>
  <si>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</si>
  <si>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</si>
  <si>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</si>
  <si>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</si>
  <si>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</si>
  <si>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</si>
  <si>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</si>
  <si>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</si>
  <si>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</si>
  <si>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</si>
  <si>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</si>
  <si>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</si>
  <si>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</si>
  <si>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</si>
  <si>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</si>
  <si>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</si>
  <si>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</si>
  <si>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</si>
  <si>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</si>
  <si>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</si>
  <si>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</si>
  <si>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</si>
  <si>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</si>
  <si>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</si>
  <si>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</si>
  <si>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</si>
  <si>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</si>
  <si>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</si>
  <si>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</si>
  <si>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</si>
  <si>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</si>
  <si>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</si>
  <si>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</si>
  <si>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</si>
  <si>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</si>
  <si>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</si>
  <si>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</si>
  <si>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</si>
  <si>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</si>
  <si>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</si>
  <si>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</si>
  <si>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</si>
  <si>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</si>
  <si>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</si>
  <si>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</si>
  <si>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</si>
  <si>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</si>
  <si>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</si>
  <si>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</si>
  <si>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</si>
  <si>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</si>
  <si>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</si>
  <si>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</si>
  <si>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</si>
  <si>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</si>
  <si>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</si>
  <si>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</si>
  <si>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</si>
  <si>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</si>
  <si>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</si>
  <si>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</si>
  <si>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</si>
  <si>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</si>
  <si>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</si>
  <si>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</si>
  <si>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</si>
  <si>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</si>
  <si>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</si>
  <si>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</si>
  <si>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</si>
  <si>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</si>
  <si>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</si>
  <si>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</si>
  <si>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</si>
  <si>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</si>
  <si>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</si>
  <si>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</si>
  <si>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</si>
  <si>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</si>
  <si>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</si>
  <si>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</si>
  <si>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</si>
  <si>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</si>
  <si>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</si>
  <si>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</si>
  <si>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</si>
  <si>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</si>
  <si>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</si>
  <si>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</si>
  <si>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</si>
  <si>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</si>
  <si>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</si>
  <si>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</si>
  <si>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</si>
  <si>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</si>
  <si>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</si>
  <si>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</si>
  <si>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</si>
  <si>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</si>
  <si>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</si>
  <si>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</si>
  <si>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</si>
  <si>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</si>
  <si>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</si>
  <si>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</si>
  <si>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</si>
  <si>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</si>
  <si>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</si>
  <si>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</si>
  <si>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</si>
  <si>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</si>
  <si>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</si>
  <si>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</si>
  <si>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</si>
  <si>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</si>
  <si>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</si>
  <si>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</si>
  <si>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</si>
  <si>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</si>
  <si>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</si>
  <si>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</si>
  <si>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</si>
  <si>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</si>
  <si>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</si>
  <si>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</si>
  <si>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</si>
  <si>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</si>
  <si>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</si>
  <si>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</si>
  <si>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</si>
  <si>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</si>
  <si>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</si>
  <si>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</si>
  <si>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</si>
  <si>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</si>
  <si>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</si>
  <si>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</si>
  <si>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</si>
  <si>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</si>
  <si>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</si>
  <si>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</si>
  <si>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</si>
  <si>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</si>
  <si>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</si>
  <si>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</si>
  <si>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</si>
  <si>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</si>
  <si>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</si>
  <si>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</si>
  <si>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</si>
  <si>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</si>
  <si>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</si>
  <si>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</si>
  <si>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</si>
  <si>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</si>
  <si>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</si>
  <si>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</si>
  <si>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</si>
  <si>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</si>
  <si>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</si>
  <si>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</si>
  <si>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</si>
  <si>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</si>
  <si>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</si>
  <si>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</si>
  <si>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</si>
  <si>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</si>
  <si>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</si>
  <si>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</si>
  <si>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</si>
  <si>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</si>
  <si>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</si>
  <si>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</si>
  <si>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</si>
  <si>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</si>
  <si>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</si>
  <si>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</si>
  <si>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</si>
  <si>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</si>
  <si>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</si>
  <si>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</si>
  <si>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</si>
  <si>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</si>
  <si>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</si>
  <si>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</si>
  <si>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</si>
  <si>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</si>
  <si>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</si>
  <si>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</si>
  <si>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</si>
  <si>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</si>
  <si>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</si>
  <si>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</si>
  <si>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</si>
  <si>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</si>
  <si>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</si>
  <si>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</si>
  <si>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</si>
  <si>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</si>
  <si>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</si>
  <si>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</si>
  <si>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</si>
  <si>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</si>
  <si>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</si>
  <si>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</si>
  <si>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</si>
  <si>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</si>
  <si>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</si>
  <si>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</si>
  <si>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</si>
  <si>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</si>
  <si>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</si>
  <si>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</si>
  <si>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</si>
  <si>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</si>
  <si>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</si>
  <si>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</si>
  <si>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</si>
  <si>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</si>
  <si>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</si>
  <si>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</si>
  <si>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</si>
  <si>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</si>
  <si>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</si>
  <si>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</si>
  <si>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</si>
  <si>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</si>
  <si>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</si>
  <si>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</si>
  <si>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</si>
  <si>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</si>
  <si>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</si>
  <si>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</si>
  <si>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</si>
  <si>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</si>
  <si>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</si>
  <si>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</si>
  <si>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</si>
  <si>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</si>
  <si>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</si>
  <si>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</si>
  <si>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</si>
  <si>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</si>
  <si>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</si>
  <si>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</si>
  <si>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</si>
  <si>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</si>
  <si>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</si>
  <si>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</si>
  <si>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</si>
  <si>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</si>
  <si>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</si>
  <si>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</si>
  <si>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</si>
  <si>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</si>
  <si>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</si>
  <si>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</si>
  <si>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</si>
  <si>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</si>
  <si>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</si>
  <si>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</si>
  <si>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</si>
  <si>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</si>
  <si>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</si>
  <si>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</si>
  <si>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</si>
  <si>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</si>
  <si>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</si>
  <si>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</si>
  <si>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</si>
  <si>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</si>
  <si>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</si>
  <si>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</si>
  <si>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</si>
  <si>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</si>
  <si>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</si>
  <si>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</si>
  <si>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</si>
  <si>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</si>
  <si>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</si>
  <si>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</si>
  <si>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</si>
  <si>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</si>
  <si>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</si>
  <si>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</si>
  <si>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</si>
  <si>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</si>
  <si>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</si>
  <si>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</si>
  <si>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</si>
  <si>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</si>
  <si>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</si>
  <si>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</si>
  <si>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</si>
  <si>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</si>
  <si>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</si>
  <si>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</si>
  <si>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</si>
  <si>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</si>
  <si>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</si>
  <si>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</si>
  <si>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</si>
  <si>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</si>
  <si>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</si>
  <si>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</si>
  <si>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</si>
  <si>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</si>
  <si>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</si>
  <si>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</si>
  <si>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</si>
  <si>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</si>
  <si>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</si>
  <si>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</si>
  <si>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</si>
  <si>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</si>
  <si>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</si>
  <si>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</si>
  <si>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</si>
  <si>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</si>
  <si>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</si>
  <si>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</si>
  <si>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</si>
  <si>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</si>
  <si>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</si>
  <si>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</si>
  <si>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</si>
  <si>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</si>
  <si>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</si>
  <si>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</si>
  <si>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</si>
  <si>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</si>
  <si>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</si>
  <si>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</si>
  <si>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</si>
  <si>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</si>
  <si>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</si>
  <si>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</si>
  <si>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</si>
  <si>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</si>
  <si>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</si>
  <si>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</si>
  <si>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</si>
  <si>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</si>
  <si>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</si>
  <si>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</si>
  <si>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</si>
  <si>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</si>
  <si>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</si>
  <si>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</si>
  <si>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</si>
  <si>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</si>
  <si>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</si>
  <si>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</si>
  <si>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</si>
  <si>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</si>
  <si>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</si>
  <si>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</si>
  <si>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</si>
  <si>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</si>
  <si>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</si>
  <si>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</si>
  <si>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</si>
  <si>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</si>
  <si>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</si>
  <si>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</si>
  <si>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</si>
  <si>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</si>
  <si>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</si>
  <si>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</si>
  <si>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</si>
  <si>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</si>
  <si>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</si>
  <si>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</si>
  <si>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</si>
  <si>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</si>
  <si>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</si>
  <si>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</si>
  <si>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</si>
  <si>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</si>
  <si>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</si>
  <si>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</si>
  <si>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</si>
  <si>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</si>
  <si>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</si>
  <si>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</si>
  <si>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</si>
  <si>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</si>
  <si>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</si>
  <si>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</si>
  <si>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</si>
  <si>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</si>
  <si>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</si>
  <si>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</si>
  <si>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</si>
  <si>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</si>
  <si>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</si>
  <si>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</si>
  <si>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</si>
  <si>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</si>
  <si>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</si>
  <si>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</si>
  <si>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</si>
  <si>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</si>
  <si>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</si>
  <si>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</si>
  <si>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</si>
  <si>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</si>
  <si>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</si>
  <si>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</si>
  <si>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</si>
  <si>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</si>
  <si>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</si>
  <si>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</si>
  <si>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</si>
  <si>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</si>
  <si>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</si>
  <si>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</si>
  <si>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</si>
  <si>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</si>
  <si>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</si>
  <si>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</si>
  <si>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</si>
  <si>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</si>
  <si>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</si>
  <si>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</si>
  <si>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</si>
  <si>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</si>
  <si>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</si>
  <si>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</si>
  <si>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</si>
  <si>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</si>
  <si>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</si>
  <si>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</si>
  <si>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</si>
  <si>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</si>
  <si>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</si>
  <si>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</si>
  <si>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</si>
  <si>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</si>
  <si>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</si>
  <si>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</si>
  <si>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</si>
  <si>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</si>
  <si>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</si>
  <si>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</si>
  <si>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</si>
  <si>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</si>
  <si>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</si>
  <si>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</si>
  <si>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</si>
  <si>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</si>
  <si>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</si>
  <si>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</si>
  <si>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</si>
  <si>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</si>
  <si>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</si>
  <si>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</si>
  <si>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</si>
  <si>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</si>
  <si>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</si>
  <si>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</si>
  <si>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</si>
  <si>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</si>
  <si>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</si>
  <si>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</si>
  <si>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</si>
  <si>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</si>
  <si>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</si>
  <si>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</si>
  <si>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</si>
  <si>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</si>
  <si>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</si>
  <si>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</si>
  <si>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</si>
  <si>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</si>
  <si>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</si>
  <si>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</si>
  <si>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</si>
  <si>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</si>
  <si>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</si>
  <si>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</si>
  <si>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</si>
  <si>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</si>
  <si>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</si>
  <si>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</si>
  <si>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</si>
  <si>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</si>
  <si>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</si>
  <si>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</si>
  <si>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</si>
  <si>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</si>
  <si>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</si>
  <si>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</si>
  <si>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</si>
  <si>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</si>
  <si>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</si>
  <si>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</si>
  <si>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</si>
  <si>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</si>
  <si>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</si>
  <si>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</si>
  <si>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</si>
  <si>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</si>
  <si>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</si>
  <si>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</si>
  <si>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</si>
  <si>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</si>
  <si>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</si>
  <si>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</si>
  <si>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</si>
  <si>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</si>
  <si>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</si>
  <si>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</si>
  <si>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</si>
  <si>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</si>
  <si>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</si>
  <si>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</si>
  <si>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</si>
  <si>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</si>
  <si>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</si>
  <si>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</si>
  <si>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</si>
  <si>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</si>
  <si>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</si>
  <si>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</si>
  <si>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</si>
  <si>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</si>
  <si>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</si>
  <si>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</si>
  <si>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</si>
  <si>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</si>
  <si>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</si>
  <si>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</si>
  <si>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</si>
  <si>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</si>
  <si>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</si>
  <si>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</si>
  <si>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</si>
  <si>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</si>
  <si>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</si>
  <si>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</si>
  <si>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</si>
  <si>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</si>
  <si>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</si>
  <si>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</si>
  <si>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</si>
  <si>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</si>
  <si>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</si>
  <si>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</si>
  <si>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</si>
  <si>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</si>
  <si>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</si>
  <si>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</si>
  <si>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</si>
  <si>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</si>
  <si>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</si>
  <si>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</si>
  <si>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</si>
  <si>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</si>
  <si>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</si>
  <si>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</si>
  <si>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</si>
  <si>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</si>
  <si>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</si>
  <si>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</si>
  <si>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</si>
  <si>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</si>
  <si>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</si>
  <si>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</si>
  <si>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</si>
  <si>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</si>
  <si>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</si>
  <si>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</si>
  <si>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</si>
  <si>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</si>
  <si>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</si>
  <si>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</si>
  <si>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</si>
  <si>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</si>
  <si>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</si>
  <si>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</si>
  <si>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</si>
  <si>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</si>
  <si>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</si>
  <si>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</si>
  <si>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</si>
  <si>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</si>
  <si>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</si>
  <si>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</si>
  <si>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</si>
  <si>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</si>
  <si>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</si>
  <si>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</si>
  <si>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</si>
  <si>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</si>
  <si>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</si>
  <si>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</si>
  <si>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</si>
  <si>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</si>
  <si>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</si>
  <si>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</si>
  <si>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</si>
  <si>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</si>
  <si>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</si>
  <si>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</si>
  <si>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</si>
  <si>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</si>
  <si>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</si>
  <si>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</si>
  <si>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</si>
  <si>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</si>
  <si>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</si>
  <si>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</si>
  <si>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</si>
  <si>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</si>
  <si>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</si>
  <si>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</si>
  <si>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</si>
  <si>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</si>
  <si>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</si>
  <si>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</si>
  <si>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</si>
  <si>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</si>
  <si>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</si>
  <si>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</si>
  <si>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</si>
  <si>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</si>
  <si>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</si>
  <si>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</si>
  <si>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</si>
  <si>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</si>
  <si>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</si>
  <si>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</si>
  <si>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</si>
  <si>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</si>
  <si>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</si>
  <si>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</si>
  <si>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</si>
  <si>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</si>
  <si>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</si>
  <si>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</si>
  <si>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</si>
  <si>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</si>
  <si>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</si>
  <si>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</si>
  <si>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</si>
  <si>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</si>
  <si>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</si>
  <si>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</si>
  <si>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</si>
  <si>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</si>
  <si>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</si>
  <si>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</si>
  <si>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</si>
  <si>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</si>
  <si>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</si>
  <si>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</si>
  <si>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</si>
  <si>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</si>
  <si>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</si>
  <si>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</si>
  <si>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</si>
  <si>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</si>
  <si>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</si>
  <si>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</si>
  <si>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</si>
  <si>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</si>
  <si>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</si>
  <si>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</si>
  <si>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</si>
  <si>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</si>
  <si>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</si>
  <si>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</si>
  <si>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</si>
  <si>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</si>
  <si>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</si>
  <si>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</si>
  <si>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</si>
  <si>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</si>
  <si>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</si>
  <si>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</si>
  <si>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</si>
  <si>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</si>
  <si>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</si>
  <si>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</si>
  <si>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</si>
  <si>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</si>
  <si>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</si>
  <si>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</si>
  <si>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</si>
  <si>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</si>
  <si>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</si>
  <si>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</si>
  <si>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</si>
  <si>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</si>
  <si>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</si>
  <si>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</si>
  <si>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</si>
  <si>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</si>
  <si>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</si>
  <si>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</si>
  <si>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</si>
  <si>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</si>
  <si>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</si>
  <si>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</si>
  <si>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</si>
  <si>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</si>
  <si>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</si>
  <si>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</si>
  <si>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</si>
  <si>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</si>
  <si>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</si>
  <si>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</si>
  <si>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</si>
  <si>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</si>
  <si>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</si>
  <si>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</si>
  <si>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</si>
  <si>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</si>
  <si>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</si>
  <si>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</si>
  <si>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</si>
  <si>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</si>
  <si>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</si>
  <si>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</si>
  <si>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</si>
  <si>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</si>
  <si>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</si>
  <si>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</si>
  <si>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</si>
  <si>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</si>
  <si>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</si>
  <si>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</si>
  <si>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</si>
  <si>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</si>
  <si>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</si>
  <si>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</si>
  <si>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</si>
  <si>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</si>
  <si>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</si>
  <si>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</si>
  <si>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</si>
  <si>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</si>
  <si>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</si>
  <si>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</si>
  <si>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</si>
  <si>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</si>
  <si>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</si>
  <si>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</si>
  <si>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</si>
  <si>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</si>
  <si>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</si>
  <si>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</si>
  <si>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</si>
  <si>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</si>
  <si>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</si>
  <si>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</si>
  <si>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</si>
  <si>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</si>
  <si>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</si>
  <si>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</si>
  <si>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</si>
  <si>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</si>
  <si>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</si>
  <si>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</si>
  <si>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</si>
  <si>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</si>
  <si>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</si>
  <si>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</si>
  <si>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</si>
  <si>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</si>
  <si>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</si>
  <si>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</si>
  <si>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</si>
  <si>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</si>
  <si>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</si>
  <si>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</si>
  <si>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</si>
  <si>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</si>
  <si>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</si>
  <si>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</si>
  <si>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</si>
  <si>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</si>
  <si>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</si>
  <si>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</si>
  <si>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</si>
  <si>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</si>
  <si>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</si>
  <si>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</si>
  <si>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</si>
  <si>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</si>
  <si>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</si>
  <si>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</si>
  <si>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</si>
  <si>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</si>
  <si>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</si>
  <si>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</si>
  <si>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</si>
  <si>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</si>
  <si>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</si>
  <si>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</si>
  <si>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</si>
  <si>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</si>
  <si>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</si>
  <si>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</si>
  <si>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</si>
  <si>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</si>
  <si>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</si>
  <si>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</si>
  <si>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</si>
  <si>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</si>
  <si>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</si>
  <si>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</si>
  <si>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</si>
  <si>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</si>
  <si>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</si>
  <si>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</si>
  <si>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</si>
  <si>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</si>
  <si>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</si>
  <si>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</si>
  <si>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</si>
  <si>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</si>
  <si>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</si>
  <si>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</si>
  <si>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</si>
  <si>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</si>
  <si>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</si>
  <si>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</si>
  <si>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</si>
  <si>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</si>
  <si>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</si>
  <si>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</si>
  <si>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</si>
  <si>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</si>
  <si>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</si>
  <si>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</si>
  <si>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</si>
  <si>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</si>
  <si>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</si>
  <si>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</si>
  <si>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</si>
  <si>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</si>
  <si>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</si>
  <si>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</si>
  <si>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</si>
  <si>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</si>
  <si>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</si>
  <si>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</si>
  <si>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</si>
  <si>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</si>
  <si>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</si>
  <si>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</si>
  <si>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</si>
  <si>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</si>
  <si>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</si>
  <si>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</si>
  <si>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</si>
  <si>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</si>
  <si>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</si>
  <si>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</si>
  <si>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</si>
  <si>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</si>
  <si>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</si>
  <si>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</si>
  <si>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</si>
  <si>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</si>
  <si>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</si>
  <si>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</si>
  <si>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</si>
  <si>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</si>
  <si>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</si>
  <si>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</si>
  <si>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</si>
  <si>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</si>
  <si>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</si>
  <si>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</si>
  <si>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</si>
  <si>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</si>
  <si>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</si>
  <si>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</si>
  <si>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</si>
  <si>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</si>
  <si>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</si>
  <si>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</si>
  <si>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</si>
  <si>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</si>
  <si>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</si>
  <si>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</si>
  <si>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</si>
  <si>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</si>
  <si>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</si>
  <si>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</si>
  <si>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</si>
  <si>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</si>
  <si>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</si>
  <si>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</si>
  <si>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</si>
  <si>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</si>
  <si>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</si>
  <si>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</si>
  <si>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</si>
  <si>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</si>
  <si>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</si>
  <si>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</si>
  <si>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</si>
  <si>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</si>
  <si>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</si>
  <si>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</si>
  <si>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</si>
  <si>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</si>
  <si>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</si>
  <si>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</si>
  <si>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</si>
  <si>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</si>
  <si>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</si>
  <si>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</si>
  <si>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</si>
  <si>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</si>
  <si>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</si>
  <si>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</si>
  <si>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</si>
  <si>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</si>
  <si>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</si>
  <si>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</si>
  <si>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</si>
  <si>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</si>
  <si>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</si>
  <si>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</si>
  <si>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</si>
  <si>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</si>
  <si>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</si>
  <si>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</si>
  <si>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</si>
  <si>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</si>
  <si>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</si>
  <si>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</si>
  <si>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</si>
  <si>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</si>
  <si>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</si>
  <si>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</si>
  <si>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</si>
  <si>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</si>
  <si>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</si>
  <si>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</si>
  <si>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</si>
  <si>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</si>
  <si>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</si>
  <si>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</si>
  <si>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</si>
  <si>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</si>
  <si>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</si>
  <si>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</si>
  <si>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</si>
  <si>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</si>
  <si>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</si>
  <si>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</si>
  <si>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</si>
  <si>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</si>
  <si>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</si>
  <si>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</si>
  <si>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</si>
  <si>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</si>
  <si>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</si>
  <si>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</si>
  <si>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</si>
  <si>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</si>
  <si>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</si>
  <si>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</si>
  <si>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</si>
  <si>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</si>
  <si>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</si>
  <si>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</si>
  <si>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</si>
  <si>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</si>
  <si>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</si>
  <si>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</si>
  <si>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</si>
  <si>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</si>
  <si>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</si>
  <si>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</si>
  <si>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</si>
  <si>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</si>
  <si>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</si>
  <si>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</si>
  <si>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</si>
  <si>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</si>
  <si>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</si>
  <si>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</si>
  <si>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</si>
  <si>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</si>
  <si>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</si>
  <si>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</si>
  <si>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</si>
  <si>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</si>
  <si>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</si>
  <si>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</si>
  <si>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</si>
  <si>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</si>
  <si>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</si>
  <si>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</si>
  <si>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</si>
  <si>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</si>
  <si>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</si>
  <si>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</si>
  <si>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</si>
  <si>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</si>
  <si>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</si>
  <si>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</si>
  <si>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</si>
  <si>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</si>
  <si>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</si>
  <si>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</si>
  <si>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</si>
  <si>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</si>
  <si>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</si>
  <si>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</si>
  <si>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</si>
  <si>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</si>
  <si>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</si>
  <si>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</si>
  <si>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</si>
  <si>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</si>
  <si>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</si>
  <si>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</si>
  <si>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</si>
  <si>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</si>
  <si>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</si>
  <si>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</si>
  <si>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</si>
  <si>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</si>
  <si>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</si>
  <si>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</si>
  <si>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</si>
  <si>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</si>
  <si>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</si>
  <si>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</si>
  <si>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</si>
  <si>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</si>
  <si>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</si>
  <si>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</si>
  <si>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</si>
  <si>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</si>
  <si>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</si>
  <si>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</si>
  <si>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</si>
  <si>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</si>
  <si>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</si>
  <si>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</si>
  <si>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</si>
  <si>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</si>
  <si>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</si>
  <si>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</si>
  <si>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</si>
  <si>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</si>
  <si>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</si>
  <si>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</si>
  <si>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</si>
  <si>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</si>
  <si>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</si>
  <si>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</si>
  <si>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</si>
  <si>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</si>
  <si>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</si>
  <si>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</si>
  <si>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</si>
  <si>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</si>
  <si>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</si>
  <si>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</si>
  <si>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</si>
  <si>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</si>
  <si>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</si>
  <si>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</si>
  <si>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</si>
  <si>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</si>
  <si>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</si>
  <si>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</si>
  <si>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</si>
  <si>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</si>
  <si>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</si>
  <si>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</si>
  <si>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</si>
  <si>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</si>
  <si>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</si>
  <si>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</si>
  <si>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</si>
  <si>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</si>
  <si>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</si>
  <si>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</si>
  <si>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</si>
  <si>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</si>
  <si>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</si>
  <si>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</si>
  <si>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</si>
  <si>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</si>
  <si>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</si>
  <si>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</si>
  <si>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</si>
  <si>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</si>
  <si>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</si>
  <si>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</si>
  <si>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</si>
  <si>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</si>
  <si>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</si>
  <si>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</si>
  <si>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</si>
  <si>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</si>
  <si>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</si>
  <si>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</si>
  <si>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</si>
  <si>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</si>
  <si>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</si>
  <si>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</si>
  <si>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</si>
  <si>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</si>
  <si>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</si>
  <si>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</si>
  <si>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</si>
  <si>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</si>
  <si>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</si>
  <si>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</si>
  <si>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</si>
  <si>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</si>
  <si>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</si>
  <si>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</si>
  <si>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</si>
  <si>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</si>
  <si>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</si>
  <si>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</si>
  <si>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</si>
  <si>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</si>
  <si>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</si>
  <si>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</si>
  <si>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</si>
  <si>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</si>
  <si>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</si>
  <si>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</si>
  <si>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</si>
  <si>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</si>
  <si>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</si>
  <si>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</si>
  <si>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</si>
  <si>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</si>
  <si>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</si>
  <si>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</si>
  <si>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</si>
  <si>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</si>
  <si>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</si>
  <si>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</si>
  <si>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</si>
  <si>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</si>
  <si>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</si>
  <si>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</si>
  <si>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</si>
  <si>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</si>
  <si>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</si>
  <si>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</si>
  <si>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</si>
  <si>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</si>
  <si>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</si>
  <si>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</si>
  <si>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</si>
  <si>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</si>
  <si>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</si>
  <si>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</si>
  <si>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</si>
  <si>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</si>
  <si>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</si>
  <si>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</si>
  <si>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</si>
  <si>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</si>
  <si>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</si>
  <si>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</si>
  <si>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</si>
  <si>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</si>
  <si>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</si>
  <si>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</si>
  <si>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</si>
  <si>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</si>
  <si>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</si>
  <si>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</si>
  <si>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</si>
  <si>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</si>
  <si>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</si>
  <si>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</si>
  <si>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</si>
  <si>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</si>
  <si>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</si>
  <si>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</si>
  <si>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</si>
  <si>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</si>
  <si>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</si>
  <si>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</si>
  <si>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</si>
  <si>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</si>
  <si>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</si>
  <si>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</si>
  <si>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</si>
  <si>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</si>
  <si>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</si>
  <si>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</si>
  <si>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</si>
  <si>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</si>
  <si>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</si>
  <si>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</si>
  <si>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</si>
  <si>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</si>
  <si>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</si>
  <si>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</si>
  <si>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</si>
  <si>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</si>
  <si>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</si>
  <si>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</si>
  <si>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</si>
  <si>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</si>
  <si>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</si>
  <si>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</si>
  <si>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</si>
  <si>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</si>
  <si>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</si>
  <si>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</si>
  <si>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</si>
  <si>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</si>
  <si>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</si>
  <si>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</si>
  <si>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</si>
  <si>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</si>
  <si>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</si>
  <si>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</si>
  <si>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</si>
  <si>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</si>
  <si>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</si>
  <si>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</si>
  <si>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</si>
  <si>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</si>
  <si>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</si>
  <si>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</si>
  <si>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</si>
  <si>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</si>
  <si>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</si>
  <si>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</si>
  <si>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</si>
  <si>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</si>
  <si>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</si>
  <si>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</si>
  <si>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</si>
  <si>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</si>
  <si>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</si>
  <si>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</si>
  <si>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</si>
  <si>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</si>
  <si>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</si>
  <si>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</si>
  <si>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</si>
  <si>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</si>
  <si>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</si>
  <si>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</si>
  <si>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</si>
  <si>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</si>
  <si>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</si>
  <si>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</si>
  <si>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</si>
  <si>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</si>
  <si>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</si>
  <si>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</si>
  <si>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</si>
  <si>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</si>
  <si>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</si>
  <si>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</si>
  <si>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</si>
  <si>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</si>
  <si>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</si>
  <si>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</si>
  <si>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</si>
  <si>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</si>
  <si>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</si>
  <si>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</si>
  <si>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</si>
  <si>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</si>
  <si>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</si>
  <si>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</si>
  <si>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</si>
  <si>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</si>
  <si>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</si>
  <si>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</si>
  <si>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</si>
  <si>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</si>
  <si>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</si>
  <si>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</si>
  <si>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</si>
  <si>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</si>
  <si>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</si>
  <si>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</si>
  <si>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</si>
  <si>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</si>
  <si>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</si>
  <si>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</si>
  <si>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</si>
  <si>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</si>
  <si>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</si>
  <si>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</si>
  <si>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</si>
  <si>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</si>
  <si>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</si>
  <si>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</si>
  <si>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</si>
  <si>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</si>
  <si>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</si>
  <si>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</si>
  <si>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</si>
  <si>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</si>
  <si>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</si>
  <si>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</si>
  <si>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</si>
  <si>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</si>
  <si>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</si>
  <si>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</si>
  <si>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</si>
  <si>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</si>
  <si>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</si>
  <si>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</si>
  <si>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</si>
  <si>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</si>
  <si>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</si>
  <si>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</si>
  <si>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</si>
  <si>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</si>
  <si>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</si>
  <si>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</si>
  <si>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</si>
  <si>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</si>
  <si>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</si>
  <si>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</si>
  <si>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</si>
  <si>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</si>
  <si>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</si>
  <si>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</si>
  <si>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</si>
  <si>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</si>
  <si>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</si>
  <si>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</si>
  <si>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</si>
  <si>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</si>
  <si>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</si>
  <si>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</si>
  <si>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</si>
  <si>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</si>
  <si>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</si>
  <si>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</si>
  <si>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</si>
  <si>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</si>
  <si>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</si>
  <si>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</si>
  <si>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</si>
  <si>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</si>
  <si>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</si>
  <si>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</si>
  <si>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</si>
  <si>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</si>
  <si>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</si>
  <si>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</si>
  <si>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</si>
  <si>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</si>
  <si>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</si>
  <si>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</si>
  <si>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</si>
  <si>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</si>
  <si>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</si>
  <si>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</si>
  <si>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</si>
  <si>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</si>
  <si>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</si>
  <si>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</si>
  <si>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</si>
  <si>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</si>
  <si>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</si>
  <si>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</si>
  <si>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</si>
  <si>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</si>
  <si>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</si>
  <si>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</si>
  <si>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</si>
  <si>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</si>
  <si>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</si>
  <si>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</si>
  <si>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</si>
  <si>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</si>
  <si>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</si>
  <si>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</si>
  <si>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</si>
  <si>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</si>
  <si>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</si>
  <si>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</si>
  <si>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</si>
  <si>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</si>
  <si>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</si>
  <si>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</si>
  <si>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</si>
  <si>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</si>
  <si>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</si>
  <si>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</si>
  <si>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</si>
  <si>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</si>
  <si>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</si>
  <si>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</si>
  <si>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</si>
  <si>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</si>
  <si>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</si>
  <si>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</si>
  <si>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</si>
  <si>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</si>
  <si>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</si>
  <si>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</si>
  <si>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</si>
  <si>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</si>
  <si>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</si>
  <si>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</si>
  <si>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</si>
  <si>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</si>
  <si>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</si>
  <si>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</si>
  <si>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</si>
  <si>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</si>
  <si>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</si>
  <si>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</si>
  <si>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</si>
  <si>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</si>
  <si>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</si>
  <si>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</si>
  <si>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</si>
  <si>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</si>
  <si>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</si>
  <si>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</si>
  <si>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</si>
  <si>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</si>
  <si>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</si>
  <si>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</si>
  <si>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</si>
  <si>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</si>
  <si>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</si>
  <si>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</si>
  <si>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</si>
  <si>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</si>
  <si>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</si>
  <si>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</si>
  <si>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</si>
  <si>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</si>
  <si>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</si>
  <si>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</si>
  <si>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</si>
  <si>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</si>
  <si>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</si>
  <si>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</si>
  <si>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</si>
  <si>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</si>
  <si>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</si>
  <si>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</si>
  <si>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</si>
  <si>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</si>
  <si>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</si>
  <si>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</si>
  <si>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</si>
  <si>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</si>
  <si>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</si>
  <si>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</si>
  <si>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</si>
  <si>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</si>
  <si>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</si>
  <si>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</si>
  <si>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</si>
  <si>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</si>
  <si>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</si>
  <si>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</si>
  <si>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</si>
  <si>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</si>
  <si>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</si>
  <si>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</si>
  <si>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</si>
  <si>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</si>
  <si>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</si>
  <si>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</si>
  <si>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</si>
  <si>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</si>
  <si>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</si>
  <si>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</si>
  <si>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</si>
  <si>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</si>
  <si>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</si>
  <si>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</si>
  <si>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</si>
  <si>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</si>
  <si>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</si>
  <si>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</si>
  <si>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</si>
  <si>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</si>
  <si>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</si>
  <si>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</si>
  <si>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</si>
  <si>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</si>
  <si>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</si>
  <si>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</si>
  <si>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</si>
  <si>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</si>
  <si>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</si>
  <si>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</si>
  <si>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</si>
  <si>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</si>
  <si>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</si>
  <si>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</si>
  <si>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</si>
  <si>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</si>
  <si>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</si>
  <si>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</si>
  <si>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</si>
  <si>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</si>
  <si>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</si>
  <si>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</si>
  <si>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</si>
  <si>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</si>
  <si>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</si>
  <si>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</si>
  <si>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</si>
  <si>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</si>
  <si>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</si>
  <si>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</si>
  <si>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</si>
  <si>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</si>
  <si>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</si>
  <si>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</si>
  <si>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</si>
  <si>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</si>
  <si>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</si>
  <si>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</si>
  <si>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</si>
  <si>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</si>
  <si>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</si>
  <si>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</si>
  <si>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</si>
  <si>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</si>
  <si>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</si>
  <si>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</si>
  <si>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</si>
  <si>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</si>
  <si>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</si>
  <si>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</si>
  <si>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</si>
  <si>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</si>
  <si>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</si>
  <si>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</si>
  <si>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</si>
  <si>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</si>
  <si>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</si>
  <si>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</si>
  <si>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</si>
  <si>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</si>
  <si>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</si>
  <si>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</si>
  <si>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</si>
  <si>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</si>
  <si>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</si>
  <si>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</si>
  <si>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</si>
  <si>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</si>
  <si>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</si>
  <si>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</si>
  <si>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</si>
  <si>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</si>
  <si>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</si>
  <si>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</si>
  <si>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</si>
  <si>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</si>
  <si>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</si>
  <si>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</si>
  <si>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</si>
  <si>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</si>
  <si>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</si>
  <si>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</si>
  <si>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</si>
  <si>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</si>
  <si>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</si>
  <si>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</si>
  <si>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</si>
  <si>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</si>
  <si>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</si>
  <si>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</si>
  <si>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</si>
  <si>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</si>
  <si>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</si>
  <si>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</si>
  <si>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</si>
  <si>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</si>
  <si>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</si>
  <si>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</si>
  <si>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</si>
  <si>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</si>
  <si>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</si>
  <si>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</si>
  <si>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</si>
  <si>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</si>
  <si>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</si>
  <si>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</si>
  <si>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</si>
  <si>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</si>
  <si>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</si>
  <si>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</si>
  <si>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</si>
  <si>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</si>
  <si>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</si>
  <si>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</si>
  <si>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</si>
  <si>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</si>
  <si>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</si>
  <si>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</si>
  <si>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</si>
  <si>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</si>
  <si>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</si>
  <si>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</si>
  <si>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</si>
  <si>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</si>
  <si>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</si>
  <si>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</si>
  <si>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</si>
  <si>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</si>
  <si>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</si>
  <si>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</si>
  <si>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</si>
  <si>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</si>
  <si>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</si>
  <si>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</si>
  <si>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</si>
  <si>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</si>
  <si>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</si>
  <si>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</si>
  <si>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</si>
  <si>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</si>
  <si>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</si>
  <si>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</si>
  <si>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</si>
  <si>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</si>
  <si>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</si>
  <si>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</si>
  <si>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</si>
  <si>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</si>
  <si>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</si>
  <si>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</si>
  <si>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</si>
  <si>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</si>
  <si>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</si>
  <si>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</si>
  <si>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</si>
  <si>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</si>
  <si>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</si>
  <si>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</si>
  <si>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</si>
  <si>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</si>
  <si>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</si>
  <si>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</si>
  <si>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</si>
  <si>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</si>
  <si>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</si>
  <si>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</si>
  <si>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</si>
  <si>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</si>
  <si>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</si>
  <si>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</si>
  <si>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</si>
  <si>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</si>
  <si>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</si>
  <si>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</si>
  <si>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</si>
  <si>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</si>
  <si>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</si>
  <si>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</si>
  <si>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</si>
  <si>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</si>
  <si>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</si>
  <si>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</si>
  <si>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</si>
  <si>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</si>
  <si>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</si>
  <si>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</si>
  <si>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</si>
  <si>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</si>
  <si>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</si>
  <si>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</si>
  <si>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</si>
  <si>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</si>
  <si>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</si>
  <si>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</si>
  <si>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</si>
  <si>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</si>
  <si>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</si>
  <si>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</si>
  <si>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</si>
  <si>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</si>
  <si>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</si>
  <si>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</si>
  <si>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</si>
  <si>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</si>
  <si>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</si>
  <si>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</si>
  <si>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</si>
  <si>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</si>
  <si>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</si>
  <si>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</si>
  <si>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</si>
  <si>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</si>
  <si>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</si>
  <si>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</si>
  <si>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</si>
  <si>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</si>
  <si>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</si>
  <si>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</si>
  <si>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</si>
  <si>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</si>
  <si>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</si>
  <si>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</si>
  <si>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</si>
  <si>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</si>
  <si>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</si>
  <si>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</si>
  <si>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</si>
  <si>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</si>
  <si>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</si>
  <si>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</si>
  <si>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</si>
  <si>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</si>
  <si>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</si>
  <si>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</si>
  <si>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</si>
  <si>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</si>
  <si>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</si>
  <si>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</si>
  <si>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</si>
  <si>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</si>
  <si>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</si>
  <si>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</si>
  <si>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</si>
  <si>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</si>
  <si>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</si>
  <si>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</si>
  <si>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</si>
  <si>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</si>
  <si>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</si>
  <si>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</si>
  <si>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</si>
  <si>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</si>
  <si>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</si>
  <si>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</si>
  <si>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</si>
  <si>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</si>
  <si>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</si>
  <si>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</si>
  <si>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</si>
  <si>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</si>
  <si>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</si>
  <si>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</si>
  <si>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</si>
  <si>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</si>
  <si>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</si>
  <si>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</si>
  <si>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</si>
  <si>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</si>
  <si>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</si>
  <si>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</si>
  <si>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</si>
  <si>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</si>
  <si>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</si>
  <si>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</si>
  <si>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</si>
  <si>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</si>
  <si>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</si>
  <si>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</si>
  <si>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</si>
  <si>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</si>
  <si>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</si>
  <si>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</si>
  <si>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</si>
  <si>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</si>
  <si>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</si>
  <si>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</si>
  <si>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</si>
  <si>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</si>
  <si>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</si>
  <si>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</si>
  <si>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</si>
  <si>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</si>
  <si>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</si>
  <si>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</si>
  <si>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</si>
  <si>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</si>
  <si>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</si>
  <si>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</si>
  <si>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</si>
  <si>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</si>
  <si>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</si>
  <si>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</si>
  <si>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</si>
  <si>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</si>
  <si>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</si>
  <si>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</si>
  <si>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</si>
  <si>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</si>
  <si>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</si>
  <si>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</si>
  <si>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</si>
  <si>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</si>
  <si>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</si>
  <si>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</si>
  <si>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</si>
  <si>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</si>
  <si>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</si>
  <si>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</si>
  <si>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</si>
  <si>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</si>
  <si>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</si>
  <si>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</si>
  <si>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</si>
  <si>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</si>
  <si>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</si>
  <si>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</si>
  <si>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</si>
  <si>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</si>
  <si>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</si>
  <si>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</si>
  <si>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</si>
  <si>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</si>
  <si>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</si>
  <si>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</si>
  <si>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</si>
  <si>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</si>
  <si>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</si>
  <si>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</si>
  <si>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</si>
  <si>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</si>
  <si>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</si>
  <si>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</si>
  <si>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</si>
  <si>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</si>
  <si>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</si>
  <si>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</si>
  <si>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</si>
  <si>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</si>
  <si>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</si>
  <si>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</si>
  <si>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</si>
  <si>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</si>
  <si>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</si>
  <si>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</si>
  <si>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</si>
  <si>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</si>
  <si>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</si>
  <si>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</si>
  <si>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</si>
  <si>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</si>
  <si>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</si>
  <si>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</si>
  <si>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</si>
  <si>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</si>
  <si>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</si>
  <si>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</si>
  <si>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</si>
  <si>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</si>
  <si>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</si>
  <si>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</si>
  <si>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</si>
  <si>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</si>
  <si>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</si>
  <si>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</si>
  <si>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</si>
  <si>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</si>
  <si>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</si>
  <si>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</si>
  <si>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</si>
  <si>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</si>
  <si>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</si>
  <si>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</si>
  <si>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</si>
  <si>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</si>
  <si>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</si>
  <si>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</si>
  <si>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</si>
  <si>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</si>
  <si>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</si>
  <si>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</si>
  <si>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</si>
  <si>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</si>
  <si>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</si>
  <si>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</si>
  <si>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</si>
  <si>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</si>
  <si>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</si>
  <si>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</si>
  <si>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</si>
  <si>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</si>
  <si>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</si>
  <si>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</si>
  <si>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</si>
  <si>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</si>
  <si>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</si>
  <si>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</si>
  <si>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</si>
  <si>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</si>
  <si>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</si>
  <si>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</si>
  <si>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</si>
  <si>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</si>
  <si>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</si>
  <si>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</si>
  <si>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</si>
  <si>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</si>
  <si>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</si>
  <si>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</si>
  <si>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</si>
  <si>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</si>
  <si>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</si>
  <si>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</si>
  <si>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</si>
  <si>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</si>
  <si>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</si>
  <si>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</si>
  <si>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</si>
  <si>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</si>
  <si>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</si>
  <si>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</si>
  <si>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</si>
  <si>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</si>
  <si>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</si>
  <si>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</si>
  <si>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</si>
  <si>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</si>
  <si>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</si>
  <si>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</si>
  <si>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</si>
  <si>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</si>
  <si>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</si>
  <si>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</si>
  <si>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</si>
  <si>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</si>
  <si>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</si>
  <si>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</si>
  <si>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</si>
  <si>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</si>
  <si>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</si>
  <si>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</si>
  <si>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</si>
  <si>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</si>
  <si>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</si>
  <si>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</si>
  <si>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</si>
  <si>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</si>
  <si>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</si>
  <si>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</si>
  <si>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</si>
  <si>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</si>
  <si>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</si>
  <si>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</si>
  <si>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</si>
  <si>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</si>
  <si>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</si>
  <si>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</si>
  <si>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</si>
  <si>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</si>
  <si>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</si>
  <si>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</si>
  <si>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</si>
  <si>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</si>
  <si>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</si>
  <si>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</si>
  <si>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</si>
  <si>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</si>
  <si>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</si>
  <si>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</si>
  <si>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</si>
  <si>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</si>
  <si>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</si>
  <si>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</si>
  <si>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</si>
  <si>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</si>
  <si>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</si>
  <si>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</si>
  <si>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</si>
  <si>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</si>
  <si>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</si>
  <si>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</si>
  <si>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</si>
  <si>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</si>
  <si>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</si>
  <si>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</si>
  <si>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</si>
  <si>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</si>
  <si>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</si>
  <si>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</si>
  <si>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</si>
  <si>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</si>
  <si>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</si>
  <si>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</si>
  <si>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</si>
  <si>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</si>
  <si>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</si>
  <si>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</si>
  <si>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</si>
  <si>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</si>
  <si>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</si>
  <si>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</si>
  <si>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</si>
  <si>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</si>
  <si>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</si>
  <si>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</si>
  <si>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</si>
  <si>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</si>
  <si>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</si>
  <si>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</si>
  <si>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</si>
  <si>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</si>
  <si>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</si>
  <si>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</si>
  <si>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</si>
  <si>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</si>
  <si>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</si>
  <si>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</si>
  <si>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</si>
  <si>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</si>
  <si>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</si>
  <si>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</si>
  <si>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</si>
  <si>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</si>
  <si>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</si>
  <si>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</si>
  <si>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</si>
  <si>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</si>
  <si>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</si>
  <si>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</si>
  <si>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</si>
  <si>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</si>
  <si>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</si>
  <si>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</si>
  <si>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</si>
  <si>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</si>
  <si>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</si>
  <si>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</si>
  <si>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</si>
  <si>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</si>
  <si>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</si>
  <si>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</si>
  <si>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</si>
  <si>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</si>
  <si>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</si>
  <si>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</si>
  <si>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</si>
  <si>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</si>
  <si>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</si>
  <si>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</si>
  <si>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</si>
  <si>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</si>
  <si>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</si>
  <si>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</si>
  <si>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</si>
  <si>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</si>
  <si>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</si>
  <si>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</si>
  <si>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</si>
  <si>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</si>
  <si>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</si>
  <si>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</si>
  <si>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</si>
  <si>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</si>
  <si>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</si>
  <si>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</si>
  <si>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</si>
  <si>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</si>
  <si>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</si>
  <si>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</si>
  <si>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</si>
  <si>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</si>
  <si>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</si>
  <si>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</si>
  <si>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</si>
  <si>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</si>
  <si>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</si>
  <si>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</si>
  <si>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</si>
  <si>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</si>
  <si>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</si>
  <si>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</si>
  <si>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</si>
  <si>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</si>
  <si>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</si>
  <si>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</si>
  <si>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</si>
  <si>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</si>
  <si>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</si>
  <si>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</si>
  <si>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</si>
  <si>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</si>
  <si>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</si>
  <si>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</si>
  <si>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</si>
  <si>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</si>
  <si>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</si>
  <si>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</si>
  <si>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</si>
  <si>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</si>
  <si>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</si>
  <si>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</si>
  <si>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</si>
  <si>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</si>
  <si>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</si>
  <si>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</si>
  <si>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</si>
  <si>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</si>
  <si>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</si>
  <si>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</si>
  <si>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</si>
  <si>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</si>
  <si>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</si>
  <si>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</si>
  <si>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</si>
  <si>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</si>
  <si>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</si>
  <si>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</si>
  <si>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</si>
  <si>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</si>
  <si>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</si>
  <si>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</si>
  <si>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</si>
  <si>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</si>
  <si>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</si>
  <si>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</si>
  <si>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</si>
  <si>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</si>
  <si>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</si>
  <si>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</si>
  <si>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</si>
  <si>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</si>
  <si>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</si>
  <si>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</si>
  <si>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</si>
  <si>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</si>
  <si>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</si>
  <si>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</si>
  <si>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</si>
  <si>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</si>
  <si>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</si>
  <si>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</si>
  <si>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</si>
  <si>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</si>
  <si>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</si>
  <si>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</si>
  <si>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</si>
  <si>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</si>
  <si>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</si>
  <si>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</si>
  <si>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</si>
  <si>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</si>
  <si>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</si>
  <si>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</si>
  <si>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</si>
  <si>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</si>
  <si>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</si>
  <si>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</si>
  <si>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</si>
  <si>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</si>
  <si>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</si>
  <si>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</si>
  <si>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</si>
  <si>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</si>
  <si>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</si>
  <si>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</si>
  <si>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</si>
  <si>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</si>
  <si>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</si>
  <si>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</si>
  <si>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</si>
  <si>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</si>
  <si>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</si>
  <si>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</si>
  <si>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</si>
  <si>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</si>
  <si>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</si>
  <si>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</si>
  <si>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</si>
  <si>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</si>
  <si>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</si>
  <si>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</si>
  <si>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</si>
  <si>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</si>
  <si>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</si>
  <si>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</si>
  <si>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</si>
  <si>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</si>
  <si>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</si>
  <si>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</si>
  <si>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</si>
  <si>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</si>
  <si>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</si>
  <si>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</si>
  <si>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</si>
  <si>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</si>
  <si>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</si>
  <si>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</si>
  <si>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</si>
  <si>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</si>
  <si>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</si>
  <si>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</si>
  <si>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</si>
  <si>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</si>
  <si>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</si>
  <si>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</si>
  <si>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</si>
  <si>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</si>
  <si>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</si>
  <si>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</si>
  <si>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</si>
  <si>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</si>
  <si>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</si>
  <si>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</si>
  <si>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</si>
  <si>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</si>
  <si>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</si>
  <si>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</si>
  <si>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</si>
  <si>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</si>
  <si>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</si>
  <si>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</si>
  <si>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</si>
  <si>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</si>
  <si>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</si>
  <si>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</si>
  <si>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</si>
  <si>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</si>
  <si>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</si>
  <si>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</si>
  <si>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</si>
  <si>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</si>
  <si>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</si>
  <si>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</si>
  <si>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</si>
  <si>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</si>
  <si>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</si>
  <si>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</si>
  <si>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</si>
  <si>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</si>
  <si>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</si>
  <si>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</si>
  <si>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</si>
  <si>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</si>
  <si>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</si>
  <si>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</si>
  <si>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</si>
  <si>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</si>
  <si>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</si>
  <si>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</si>
  <si>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</si>
  <si>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</si>
  <si>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</si>
  <si>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</si>
  <si>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</si>
  <si>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</si>
  <si>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</si>
  <si>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</si>
  <si>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</si>
  <si>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</si>
  <si>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</si>
  <si>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</si>
  <si>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</si>
  <si>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</si>
  <si>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</si>
  <si>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</si>
  <si>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</si>
  <si>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</si>
  <si>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</si>
  <si>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</si>
  <si>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</si>
  <si>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</si>
  <si>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</si>
  <si>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</si>
  <si>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</si>
  <si>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</si>
  <si>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</si>
  <si>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</si>
  <si>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</si>
  <si>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</si>
  <si>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</si>
  <si>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</si>
  <si>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</si>
  <si>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</si>
  <si>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</si>
  <si>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</si>
  <si>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</si>
  <si>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</si>
  <si>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</si>
  <si>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</si>
  <si>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</si>
  <si>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</si>
  <si>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</si>
  <si>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</si>
  <si>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</si>
  <si>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</si>
  <si>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</si>
  <si>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</si>
  <si>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</si>
  <si>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</si>
  <si>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</si>
  <si>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</si>
  <si>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</si>
  <si>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</si>
  <si>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</si>
  <si>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</si>
  <si>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</si>
  <si>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</si>
  <si>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</si>
  <si>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</si>
  <si>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</si>
  <si>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</si>
  <si>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</si>
  <si>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</si>
  <si>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</si>
  <si>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</si>
  <si>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</si>
  <si>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</si>
  <si>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</si>
  <si>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</si>
  <si>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</si>
  <si>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</si>
  <si>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</si>
  <si>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</si>
  <si>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</si>
  <si>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</si>
  <si>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</si>
  <si>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</si>
  <si>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</si>
  <si>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</si>
  <si>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</si>
  <si>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</si>
  <si>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</si>
  <si>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</si>
  <si>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</si>
  <si>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</si>
  <si>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</si>
  <si>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</si>
  <si>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</si>
  <si>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</si>
  <si>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</si>
  <si>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</si>
  <si>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</si>
  <si>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</si>
  <si>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</si>
  <si>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</si>
  <si>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</si>
  <si>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</si>
  <si>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</si>
  <si>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</si>
  <si>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</si>
  <si>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</si>
  <si>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</si>
  <si>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</si>
  <si>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</si>
  <si>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</si>
  <si>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</si>
  <si>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</si>
  <si>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</si>
  <si>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</si>
  <si>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</si>
  <si>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</si>
  <si>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</si>
  <si>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</si>
  <si>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</si>
  <si>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</si>
  <si>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</si>
  <si>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</si>
  <si>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</si>
  <si>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</si>
  <si>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</si>
  <si>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</si>
  <si>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</si>
  <si>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</si>
  <si>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</si>
  <si>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</si>
  <si>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</si>
  <si>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</si>
  <si>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</si>
  <si>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</si>
  <si>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</si>
  <si>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</si>
  <si>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</si>
  <si>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</si>
  <si>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</si>
  <si>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</si>
  <si>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</si>
  <si>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</si>
  <si>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</si>
  <si>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</si>
  <si>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</si>
  <si>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</si>
  <si>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</si>
  <si>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</si>
  <si>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</si>
  <si>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</si>
  <si>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</si>
  <si>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</si>
  <si>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</si>
  <si>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</si>
  <si>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</si>
  <si>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</si>
  <si>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</si>
  <si>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</si>
  <si>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</si>
  <si>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</si>
  <si>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</si>
  <si>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</si>
  <si>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</si>
  <si>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</si>
  <si>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</si>
  <si>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</si>
  <si>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</si>
  <si>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</si>
  <si>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</si>
  <si>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</si>
  <si>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</si>
  <si>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</si>
  <si>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</si>
  <si>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</si>
  <si>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</si>
  <si>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</si>
  <si>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</si>
  <si>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</si>
  <si>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</si>
  <si>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</si>
  <si>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</si>
  <si>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</si>
  <si>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</si>
  <si>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</si>
  <si>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</si>
  <si>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</si>
  <si>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</si>
  <si>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</si>
  <si>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</si>
  <si>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</si>
  <si>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</si>
  <si>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</si>
  <si>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</si>
  <si>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</si>
  <si>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</si>
  <si>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</si>
  <si>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</si>
  <si>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</si>
  <si>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</si>
  <si>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</si>
  <si>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</si>
  <si>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</si>
  <si>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</si>
  <si>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</si>
  <si>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</si>
  <si>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</si>
  <si>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</si>
  <si>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</si>
  <si>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</si>
  <si>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</si>
  <si>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</si>
  <si>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</si>
  <si>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</si>
  <si>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</si>
  <si>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</si>
  <si>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</si>
  <si>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</si>
  <si>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</si>
  <si>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</si>
  <si>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</si>
  <si>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</si>
  <si>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</si>
  <si>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</si>
  <si>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</si>
  <si>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</si>
  <si>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</si>
  <si>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</si>
  <si>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</si>
  <si>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</si>
  <si>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</si>
  <si>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</si>
  <si>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</si>
  <si>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</si>
  <si>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</si>
  <si>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</si>
  <si>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</si>
  <si>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</si>
  <si>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</si>
  <si>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</si>
  <si>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</si>
  <si>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</si>
  <si>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</si>
  <si>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</si>
  <si>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</si>
  <si>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</si>
  <si>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</si>
  <si>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</si>
  <si>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</si>
  <si>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</si>
  <si>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</si>
  <si>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</si>
  <si>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</si>
  <si>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</si>
  <si>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</si>
  <si>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</si>
  <si>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</si>
  <si>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</si>
  <si>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</si>
  <si>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</si>
  <si>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</si>
  <si>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</si>
  <si>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</si>
  <si>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</si>
  <si>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</si>
  <si>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</si>
  <si>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</si>
  <si>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</si>
  <si>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</si>
  <si>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</si>
  <si>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</si>
  <si>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</si>
  <si>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</si>
  <si>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</si>
  <si>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</si>
  <si>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</si>
  <si>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</si>
  <si>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</si>
  <si>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</si>
  <si>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</si>
  <si>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</si>
  <si>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</si>
  <si>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</si>
  <si>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</si>
  <si>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</si>
  <si>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</si>
  <si>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</si>
  <si>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</si>
  <si>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</si>
  <si>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</si>
  <si>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</si>
  <si>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</si>
  <si>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</si>
  <si>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</si>
  <si>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</si>
  <si>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</si>
  <si>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</si>
  <si>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</si>
  <si>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</si>
  <si>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</si>
  <si>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</si>
  <si>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</si>
  <si>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</si>
  <si>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</si>
  <si>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</si>
  <si>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</si>
  <si>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</si>
  <si>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</si>
  <si>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</si>
  <si>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</si>
  <si>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</si>
  <si>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</si>
  <si>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</si>
  <si>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</si>
  <si>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</si>
  <si>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</si>
  <si>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</si>
  <si>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</si>
  <si>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</si>
  <si>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</si>
  <si>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</si>
  <si>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</si>
  <si>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</si>
  <si>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</si>
  <si>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</si>
  <si>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</si>
  <si>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</si>
  <si>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</si>
  <si>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</si>
  <si>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</si>
  <si>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</si>
  <si>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</si>
  <si>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</si>
  <si>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</si>
  <si>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</si>
  <si>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</si>
  <si>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</si>
  <si>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</si>
  <si>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</si>
  <si>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</si>
  <si>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</si>
  <si>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</si>
  <si>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</si>
  <si>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</si>
  <si>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</si>
  <si>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</si>
  <si>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</si>
  <si>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</si>
  <si>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</si>
  <si>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</si>
  <si>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</si>
  <si>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</si>
  <si>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</si>
  <si>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</si>
  <si>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</si>
  <si>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</si>
  <si>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</si>
  <si>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</si>
  <si>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</si>
  <si>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</si>
  <si>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</si>
  <si>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</si>
  <si>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</si>
  <si>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</si>
  <si>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</si>
  <si>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</si>
  <si>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</si>
  <si>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</si>
  <si>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</si>
  <si>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</si>
  <si>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</si>
  <si>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</si>
  <si>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</si>
  <si>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</si>
  <si>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</si>
  <si>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</si>
  <si>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</si>
  <si>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</si>
  <si>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</si>
  <si>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</si>
  <si>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</si>
  <si>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</si>
  <si>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</si>
  <si>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</si>
  <si>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</si>
  <si>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</si>
  <si>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</si>
  <si>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</si>
  <si>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</si>
  <si>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</si>
  <si>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</si>
  <si>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</si>
  <si>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</si>
  <si>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</si>
  <si>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</si>
  <si>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</si>
  <si>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</si>
  <si>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</si>
  <si>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</si>
  <si>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</si>
  <si>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</si>
  <si>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</si>
  <si>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</si>
  <si>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</si>
  <si>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</si>
  <si>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</si>
  <si>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</si>
  <si>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</si>
  <si>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</si>
  <si>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</si>
  <si>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</si>
  <si>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</si>
  <si>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</si>
  <si>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</si>
  <si>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</si>
  <si>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</si>
  <si>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</si>
  <si>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</si>
  <si>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</si>
  <si>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</si>
  <si>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</si>
  <si>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</si>
  <si>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</si>
  <si>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</si>
  <si>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</si>
  <si>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</si>
  <si>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</si>
  <si>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</si>
  <si>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</si>
  <si>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</si>
  <si>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</si>
  <si>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</si>
  <si>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</si>
  <si>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</si>
  <si>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</si>
  <si>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</si>
  <si>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</si>
  <si>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</si>
  <si>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</si>
  <si>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</si>
  <si>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</si>
  <si>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</si>
  <si>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</si>
  <si>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</si>
  <si>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</si>
  <si>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</si>
  <si>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</si>
  <si>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</si>
  <si>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</si>
  <si>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</si>
  <si>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</si>
  <si>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</si>
  <si>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</si>
  <si>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</si>
  <si>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</si>
  <si>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</si>
  <si>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</si>
  <si>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</si>
  <si>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</si>
  <si>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</si>
  <si>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</si>
  <si>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</si>
  <si>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</si>
  <si>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</si>
  <si>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</si>
  <si>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</si>
  <si>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</si>
  <si>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</si>
  <si>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</si>
  <si>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</si>
  <si>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</si>
  <si>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</si>
  <si>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</si>
  <si>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</si>
  <si>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</si>
  <si>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</si>
  <si>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</si>
  <si>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</si>
  <si>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</si>
  <si>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</si>
  <si>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</si>
  <si>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</si>
  <si>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</si>
  <si>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</si>
  <si>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</si>
  <si>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</si>
  <si>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</si>
  <si>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</si>
  <si>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</si>
  <si>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</si>
  <si>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</si>
  <si>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</si>
  <si>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</si>
  <si>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</si>
  <si>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</si>
  <si>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</si>
  <si>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</si>
  <si>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</si>
  <si>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</si>
  <si>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</si>
  <si>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</si>
  <si>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</si>
  <si>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</si>
  <si>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</si>
  <si>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</si>
  <si>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</si>
  <si>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</si>
  <si>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</si>
  <si>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</si>
  <si>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</si>
  <si>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</si>
  <si>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</si>
  <si>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</si>
  <si>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</si>
  <si>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</si>
  <si>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</si>
  <si>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</si>
  <si>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</si>
  <si>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</si>
  <si>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</si>
  <si>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</si>
  <si>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</si>
  <si>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</si>
  <si>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</si>
  <si>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</si>
  <si>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</si>
  <si>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</si>
  <si>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</si>
  <si>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</si>
  <si>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</si>
  <si>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</si>
  <si>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</si>
  <si>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</si>
  <si>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</si>
  <si>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</si>
  <si>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</si>
  <si>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</si>
  <si>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</si>
  <si>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</si>
  <si>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</si>
  <si>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</si>
  <si>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</si>
  <si>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</si>
  <si>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</si>
  <si>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</si>
  <si>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</si>
  <si>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</si>
  <si>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</si>
  <si>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</si>
  <si>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</si>
  <si>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</si>
  <si>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</si>
  <si>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</si>
  <si>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</si>
  <si>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</si>
  <si>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</si>
  <si>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</si>
  <si>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</si>
  <si>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</si>
  <si>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</si>
  <si>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</si>
  <si>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</si>
  <si>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</si>
  <si>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</si>
  <si>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</si>
  <si>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</si>
  <si>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</si>
  <si>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</si>
  <si>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</si>
  <si>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</si>
  <si>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</si>
  <si>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</si>
  <si>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</si>
  <si>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</si>
  <si>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</si>
  <si>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</si>
  <si>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</si>
  <si>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</si>
  <si>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</si>
  <si>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</si>
  <si>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</si>
  <si>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</si>
  <si>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</si>
  <si>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</si>
  <si>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</si>
  <si>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</si>
  <si>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</si>
  <si>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</si>
  <si>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</si>
  <si>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</si>
  <si>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</si>
  <si>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</si>
  <si>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</si>
  <si>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</si>
  <si>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</si>
  <si>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</si>
  <si>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</si>
  <si>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</si>
  <si>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</si>
  <si>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</si>
  <si>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</si>
  <si>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</si>
  <si>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</si>
  <si>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</si>
  <si>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</si>
  <si>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</si>
  <si>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</si>
  <si>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</si>
  <si>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</si>
  <si>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</si>
  <si>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</si>
  <si>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</si>
  <si>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</si>
  <si>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</si>
  <si>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</si>
  <si>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</si>
  <si>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</si>
  <si>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</si>
  <si>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</si>
  <si>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</si>
  <si>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</si>
  <si>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</si>
  <si>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</si>
  <si>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</si>
  <si>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</si>
  <si>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</si>
  <si>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</si>
  <si>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</si>
  <si>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</si>
  <si>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</si>
  <si>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</si>
  <si>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</si>
  <si>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</si>
  <si>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</si>
  <si>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</si>
  <si>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</si>
  <si>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</si>
  <si>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</si>
  <si>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</si>
  <si>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</si>
  <si>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</si>
  <si>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</si>
  <si>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</si>
  <si>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</si>
  <si>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</si>
  <si>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</si>
  <si>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</si>
  <si>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</si>
  <si>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</si>
  <si>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</si>
  <si>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</si>
  <si>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</si>
  <si>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</si>
  <si>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</si>
  <si>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</si>
  <si>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</si>
  <si>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</si>
  <si>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</si>
  <si>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</si>
  <si>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</si>
  <si>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</si>
  <si>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</si>
  <si>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</si>
  <si>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</si>
  <si>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</si>
  <si>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</si>
  <si>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</si>
  <si>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</si>
  <si>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</si>
  <si>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</si>
  <si>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</si>
  <si>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</si>
  <si>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</si>
  <si>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</si>
  <si>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</si>
  <si>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</si>
  <si>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</si>
  <si>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</si>
  <si>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</si>
  <si>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</si>
  <si>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</si>
  <si>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</si>
  <si>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</si>
  <si>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</si>
  <si>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</si>
  <si>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</si>
  <si>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</si>
  <si>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</si>
  <si>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</si>
  <si>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</si>
  <si>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</si>
  <si>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</si>
  <si>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</si>
  <si>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</si>
  <si>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</si>
  <si>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</si>
  <si>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</si>
  <si>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</si>
  <si>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</si>
  <si>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</si>
  <si>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</si>
  <si>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</si>
  <si>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</si>
  <si>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</si>
  <si>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</si>
  <si>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</si>
  <si>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</si>
  <si>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</si>
  <si>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</si>
  <si>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</si>
  <si>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</si>
  <si>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</si>
  <si>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</si>
  <si>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</si>
  <si>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</si>
  <si>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</si>
  <si>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</si>
  <si>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</si>
  <si>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</si>
  <si>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</si>
  <si>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</si>
  <si>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</si>
  <si>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</si>
  <si>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</si>
  <si>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</si>
  <si>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</si>
  <si>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</si>
  <si>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</si>
  <si>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</si>
  <si>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</si>
  <si>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</si>
  <si>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</si>
  <si>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</si>
  <si>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</si>
  <si>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</si>
  <si>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</si>
  <si>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</si>
  <si>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</si>
  <si>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</si>
  <si>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</si>
  <si>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</si>
  <si>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</si>
  <si>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</si>
  <si>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</si>
  <si>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</si>
  <si>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</si>
  <si>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</si>
  <si>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</si>
  <si>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</si>
  <si>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</si>
  <si>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</si>
  <si>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</si>
  <si>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</si>
  <si>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</si>
  <si>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</si>
  <si>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</si>
  <si>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</si>
  <si>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</si>
  <si>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</si>
  <si>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</si>
  <si>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</si>
  <si>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</si>
  <si>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</si>
  <si>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</si>
  <si>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</si>
  <si>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</si>
  <si>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</si>
  <si>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</si>
  <si>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</si>
  <si>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</si>
  <si>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</si>
  <si>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</si>
  <si>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</si>
  <si>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</si>
  <si>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</si>
  <si>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</si>
  <si>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</si>
  <si>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</si>
  <si>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</si>
  <si>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</si>
  <si>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</si>
  <si>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</si>
  <si>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</si>
  <si>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</si>
  <si>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</si>
  <si>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</si>
  <si>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</si>
  <si>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</si>
  <si>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</si>
  <si>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</si>
  <si>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</si>
  <si>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</si>
  <si>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</si>
  <si>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</si>
  <si>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</si>
  <si>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</si>
  <si>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</si>
  <si>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</si>
  <si>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</si>
  <si>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</si>
  <si>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</si>
  <si>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</si>
  <si>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</si>
  <si>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</si>
  <si>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</si>
  <si>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</si>
  <si>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</si>
  <si>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</si>
  <si>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</si>
  <si>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</si>
  <si>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</si>
  <si>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</si>
  <si>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</si>
  <si>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</si>
  <si>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</si>
  <si>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</si>
  <si>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</si>
  <si>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</si>
  <si>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</si>
  <si>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</si>
  <si>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</si>
  <si>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</si>
  <si>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</si>
  <si>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</si>
  <si>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</si>
  <si>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</si>
  <si>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</si>
  <si>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</si>
  <si>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</si>
  <si>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</si>
  <si>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</si>
  <si>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</si>
  <si>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</si>
  <si>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</si>
  <si>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</si>
  <si>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</si>
  <si>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</si>
  <si>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</si>
  <si>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</si>
  <si>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</si>
  <si>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</si>
  <si>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</si>
  <si>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</si>
  <si>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</si>
  <si>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</si>
  <si>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</si>
  <si>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</si>
  <si>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</si>
  <si>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</si>
  <si>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</si>
  <si>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</si>
  <si>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</si>
  <si>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</si>
  <si>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</si>
  <si>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</si>
  <si>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</si>
  <si>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</si>
  <si>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</si>
  <si>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</si>
  <si>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</si>
  <si>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</si>
  <si>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</si>
  <si>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</si>
  <si>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</si>
  <si>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</si>
  <si>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</si>
  <si>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</si>
  <si>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</si>
  <si>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</si>
  <si>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</si>
  <si>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</si>
  <si>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</si>
  <si>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</si>
  <si>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</si>
  <si>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</si>
  <si>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</si>
  <si>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</si>
  <si>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</si>
  <si>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</si>
  <si>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</si>
  <si>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</si>
  <si>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</si>
  <si>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</si>
  <si>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</si>
  <si>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</si>
  <si>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</si>
  <si>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</si>
  <si>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</si>
  <si>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</si>
  <si>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</si>
  <si>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</si>
  <si>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</si>
  <si>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</si>
  <si>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</si>
  <si>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</si>
  <si>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</si>
  <si>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</si>
  <si>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</si>
  <si>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</si>
  <si>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</si>
  <si>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</si>
  <si>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</si>
  <si>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</si>
  <si>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</si>
  <si>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</si>
  <si>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</si>
  <si>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</si>
  <si>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</si>
  <si>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</si>
  <si>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</si>
  <si>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</si>
  <si>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</si>
  <si>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</si>
  <si>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</si>
  <si>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</si>
  <si>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</si>
  <si>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</si>
  <si>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</si>
  <si>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</si>
  <si>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</si>
  <si>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</si>
  <si>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</si>
  <si>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</si>
  <si>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</si>
  <si>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</si>
  <si>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</si>
  <si>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</si>
  <si>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</si>
  <si>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</si>
  <si>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</si>
  <si>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</si>
  <si>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</si>
  <si>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</si>
  <si>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</si>
  <si>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</si>
  <si>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</si>
  <si>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</si>
  <si>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</si>
  <si>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</si>
  <si>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</si>
  <si>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</si>
  <si>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</si>
  <si>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</si>
  <si>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</si>
  <si>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</si>
  <si>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</si>
  <si>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</si>
  <si>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</si>
  <si>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</si>
  <si>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</si>
  <si>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</si>
  <si>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</si>
  <si>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</si>
  <si>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</si>
  <si>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</si>
  <si>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</si>
  <si>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</si>
  <si>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</si>
  <si>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</si>
  <si>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</si>
  <si>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</si>
  <si>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</si>
  <si>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</si>
  <si>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</si>
  <si>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</si>
  <si>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</si>
  <si>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</si>
  <si>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</si>
  <si>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</si>
  <si>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</si>
  <si>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</si>
  <si>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</si>
  <si>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</si>
  <si>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</si>
  <si>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</si>
  <si>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</si>
  <si>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</si>
  <si>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</si>
  <si>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</si>
  <si>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</si>
  <si>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</si>
  <si>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</si>
  <si>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</si>
  <si>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</si>
  <si>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</si>
  <si>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</si>
  <si>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</si>
  <si>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</si>
  <si>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</si>
  <si>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</si>
  <si>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</si>
  <si>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</si>
  <si>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</si>
  <si>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</si>
  <si>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</si>
  <si>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</si>
  <si>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</si>
  <si>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</si>
  <si>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</si>
  <si>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</si>
  <si>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</si>
  <si>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</si>
  <si>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</si>
  <si>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</si>
  <si>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</si>
  <si>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</si>
  <si>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</si>
  <si>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</si>
  <si>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</si>
  <si>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</si>
  <si>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</si>
  <si>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</si>
  <si>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</si>
  <si>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</si>
  <si>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</si>
  <si>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</si>
  <si>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</si>
  <si>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</si>
  <si>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</si>
  <si>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</si>
  <si>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</si>
  <si>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</si>
  <si>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</si>
  <si>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</si>
  <si>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</si>
  <si>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</si>
  <si>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</si>
  <si>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</si>
  <si>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</si>
  <si>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</si>
  <si>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</si>
  <si>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</si>
  <si>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</si>
  <si>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</si>
  <si>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</si>
  <si>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</si>
  <si>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</si>
  <si>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</si>
  <si>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</si>
  <si>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</si>
  <si>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</si>
  <si>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</si>
  <si>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</si>
  <si>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</si>
  <si>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</si>
  <si>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</si>
  <si>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</si>
  <si>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</si>
  <si>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</si>
  <si>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</si>
  <si>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</si>
  <si>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</si>
  <si>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</si>
  <si>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</si>
  <si>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</si>
  <si>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</si>
  <si>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</si>
  <si>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</si>
  <si>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</si>
  <si>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</si>
  <si>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</si>
  <si>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</si>
  <si>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</si>
  <si>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</si>
  <si>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</si>
  <si>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</si>
  <si>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</si>
  <si>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</si>
  <si>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</si>
  <si>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</si>
  <si>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</si>
  <si>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</si>
  <si>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</si>
  <si>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</si>
  <si>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</si>
  <si>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</si>
  <si>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</si>
  <si>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</si>
  <si>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</si>
  <si>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</si>
  <si>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</si>
  <si>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</si>
  <si>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</si>
  <si>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</si>
  <si>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</si>
  <si>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</si>
  <si>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</si>
  <si>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</si>
  <si>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</si>
  <si>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</si>
  <si>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</si>
  <si>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</si>
  <si>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</si>
  <si>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</si>
  <si>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</si>
  <si>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</si>
  <si>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</si>
  <si>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</si>
  <si>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</si>
  <si>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</si>
  <si>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</si>
  <si>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</si>
  <si>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</si>
  <si>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</si>
  <si>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</si>
  <si>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</si>
  <si>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</si>
  <si>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</si>
  <si>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</si>
  <si>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</si>
  <si>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</si>
  <si>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</si>
  <si>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</si>
  <si>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</si>
  <si>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</si>
  <si>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</si>
  <si>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</si>
  <si>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</si>
  <si>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</si>
  <si>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</si>
  <si>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</si>
  <si>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</si>
  <si>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</si>
  <si>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</si>
  <si>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</si>
  <si>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</si>
  <si>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</si>
  <si>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</si>
  <si>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</si>
  <si>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</si>
  <si>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</si>
  <si>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</si>
  <si>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</si>
  <si>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</si>
  <si>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</si>
  <si>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</si>
  <si>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</si>
  <si>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</si>
  <si>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</si>
  <si>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</si>
  <si>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</si>
  <si>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</si>
  <si>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</si>
  <si>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</si>
  <si>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</si>
  <si>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</si>
  <si>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</si>
  <si>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</si>
  <si>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</si>
  <si>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</si>
  <si>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</si>
  <si>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</si>
  <si>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</si>
  <si>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</si>
  <si>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</si>
  <si>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</si>
  <si>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</si>
  <si>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</si>
  <si>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</si>
  <si>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</si>
  <si>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</si>
  <si>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</si>
  <si>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</si>
  <si>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</si>
  <si>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</si>
  <si>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</si>
  <si>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</si>
  <si>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</si>
  <si>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</si>
  <si>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</si>
  <si>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</si>
  <si>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</si>
  <si>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</si>
  <si>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</si>
  <si>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</si>
  <si>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</si>
  <si>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</si>
  <si>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</si>
  <si>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</si>
  <si>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</si>
  <si>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</si>
  <si>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</si>
  <si>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</si>
  <si>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</si>
  <si>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</si>
  <si>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</si>
  <si>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</si>
  <si>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</si>
  <si>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</si>
  <si>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</si>
  <si>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</si>
  <si>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</si>
  <si>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</si>
  <si>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</si>
  <si>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</si>
  <si>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</si>
  <si>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</si>
  <si>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</si>
  <si>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</si>
  <si>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</si>
  <si>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</si>
  <si>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</si>
  <si>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</si>
  <si>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</si>
  <si>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</si>
  <si>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</si>
  <si>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</si>
  <si>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</si>
  <si>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</si>
  <si>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</si>
  <si>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</si>
  <si>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</si>
  <si>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</si>
  <si>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</si>
  <si>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</si>
  <si>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</si>
  <si>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</si>
  <si>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</si>
  <si>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</si>
  <si>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</si>
  <si>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</si>
  <si>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</si>
  <si>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</si>
  <si>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</si>
  <si>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</si>
  <si>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</si>
  <si>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</si>
  <si>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</si>
  <si>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</si>
  <si>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</si>
  <si>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</si>
  <si>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</si>
  <si>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</si>
  <si>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</si>
  <si>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</si>
  <si>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</si>
  <si>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</si>
  <si>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</si>
  <si>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</si>
  <si>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</si>
  <si>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</si>
  <si>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</si>
  <si>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</si>
  <si>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</si>
  <si>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</si>
  <si>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</si>
  <si>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</si>
  <si>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</si>
  <si>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</si>
  <si>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</si>
  <si>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</si>
  <si>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</si>
  <si>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</si>
  <si>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</si>
  <si>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</si>
  <si>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</si>
  <si>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</si>
  <si>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</si>
  <si>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</si>
  <si>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</si>
  <si>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</si>
  <si>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</si>
  <si>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</si>
  <si>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</si>
  <si>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</si>
  <si>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</si>
  <si>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</si>
  <si>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</si>
  <si>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</si>
  <si>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</si>
  <si>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</si>
  <si>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</si>
  <si>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</si>
  <si>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</si>
  <si>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</si>
  <si>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</si>
  <si>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</si>
  <si>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</si>
  <si>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</si>
  <si>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</si>
  <si>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</si>
  <si>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</si>
  <si>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</si>
  <si>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</si>
  <si>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</si>
  <si>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</si>
  <si>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</si>
  <si>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</si>
  <si>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</si>
  <si>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</si>
  <si>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</si>
  <si>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</si>
  <si>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</si>
  <si>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</si>
  <si>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</si>
  <si>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</si>
  <si>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</si>
  <si>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</si>
  <si>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</si>
  <si>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</si>
  <si>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</si>
  <si>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</si>
  <si>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</si>
  <si>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</si>
  <si>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</si>
  <si>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</si>
  <si>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</si>
  <si>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</si>
  <si>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</si>
  <si>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</si>
  <si>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</si>
  <si>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</si>
  <si>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</si>
  <si>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</si>
  <si>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</si>
  <si>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</si>
  <si>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</si>
  <si>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</si>
  <si>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</si>
  <si>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</si>
  <si>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</si>
  <si>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</si>
  <si>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</si>
  <si>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</si>
  <si>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</si>
  <si>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</si>
  <si>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</si>
  <si>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</si>
  <si>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</si>
  <si>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</si>
  <si>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</si>
  <si>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</si>
  <si>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</si>
  <si>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</si>
  <si>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</si>
  <si>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</si>
  <si>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</si>
  <si>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</si>
  <si>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</si>
  <si>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</si>
  <si>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</si>
  <si>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</si>
  <si>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</si>
  <si>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</si>
  <si>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</si>
  <si>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</si>
  <si>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</si>
  <si>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</si>
  <si>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</si>
  <si>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</si>
  <si>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</si>
  <si>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</si>
  <si>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</si>
  <si>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</si>
  <si>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</si>
  <si>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</si>
  <si>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</si>
  <si>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</si>
  <si>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</si>
  <si>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</si>
  <si>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</si>
  <si>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</si>
  <si>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</si>
  <si>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</si>
  <si>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</si>
  <si>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</si>
  <si>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</si>
  <si>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</si>
  <si>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</si>
  <si>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</si>
  <si>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</si>
  <si>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</si>
  <si>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</si>
  <si>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</si>
  <si>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</si>
  <si>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</si>
  <si>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</si>
  <si>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</si>
  <si>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</si>
  <si>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</si>
  <si>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</si>
  <si>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</si>
  <si>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</si>
  <si>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</si>
  <si>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</si>
  <si>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</si>
  <si>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</si>
  <si>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</si>
  <si>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</si>
  <si>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</si>
  <si>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</si>
  <si>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</si>
  <si>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</si>
  <si>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</si>
  <si>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</si>
  <si>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</si>
  <si>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</si>
  <si>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</si>
  <si>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</si>
  <si>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</si>
  <si>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</si>
  <si>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</si>
  <si>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</si>
  <si>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</si>
  <si>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</si>
  <si>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</si>
  <si>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</si>
  <si>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</si>
  <si>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</si>
  <si>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</si>
  <si>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</si>
  <si>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</si>
  <si>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</si>
  <si>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</si>
  <si>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</si>
  <si>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</si>
  <si>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</si>
  <si>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</si>
  <si>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</si>
  <si>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</si>
  <si>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</si>
  <si>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</si>
  <si>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</si>
  <si>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</si>
  <si>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</si>
  <si>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</si>
  <si>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</si>
  <si>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</si>
  <si>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</si>
  <si>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</si>
  <si>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</si>
  <si>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</si>
  <si>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</si>
  <si>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</si>
  <si>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</si>
  <si>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</si>
  <si>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</si>
  <si>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</si>
  <si>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</si>
  <si>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</si>
  <si>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</si>
  <si>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</si>
  <si>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</si>
  <si>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</si>
  <si>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</si>
  <si>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</si>
  <si>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</si>
  <si>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</si>
  <si>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</si>
  <si>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</si>
  <si>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</si>
  <si>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</si>
  <si>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</si>
  <si>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</si>
  <si>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</si>
  <si>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</si>
  <si>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</si>
  <si>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</si>
  <si>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</si>
  <si>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</si>
  <si>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</si>
  <si>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</si>
  <si>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</si>
  <si>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</si>
  <si>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</si>
  <si>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</si>
  <si>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</si>
  <si>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</si>
  <si>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</si>
  <si>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</si>
  <si>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</si>
  <si>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</si>
  <si>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</si>
  <si>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</si>
  <si>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</si>
  <si>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</si>
  <si>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</si>
  <si>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</si>
  <si>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</si>
  <si>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</si>
  <si>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</si>
  <si>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</si>
  <si>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</si>
  <si>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</si>
  <si>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</si>
  <si>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</si>
  <si>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</si>
  <si>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</si>
  <si>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</si>
  <si>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</si>
  <si>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</si>
  <si>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</si>
  <si>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</si>
  <si>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</si>
  <si>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</si>
  <si>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</si>
  <si>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</si>
  <si>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</si>
  <si>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</si>
  <si>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</si>
  <si>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</si>
  <si>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</si>
  <si>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</si>
  <si>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</si>
  <si>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</si>
  <si>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</si>
  <si>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</si>
  <si>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</si>
  <si>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</si>
  <si>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</si>
  <si>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</si>
  <si>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</si>
  <si>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</si>
  <si>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</si>
  <si>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</si>
  <si>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</si>
  <si>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</si>
  <si>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</si>
  <si>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</si>
  <si>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</si>
  <si>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</si>
  <si>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</si>
  <si>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</si>
  <si>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</si>
  <si>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</si>
  <si>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</si>
  <si>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</si>
  <si>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</si>
  <si>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</si>
  <si>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</si>
  <si>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</si>
  <si>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</si>
  <si>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</si>
  <si>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</si>
  <si>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</si>
  <si>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</si>
  <si>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</si>
  <si>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</si>
  <si>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</si>
  <si>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</si>
  <si>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</si>
  <si>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</si>
  <si>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</si>
  <si>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</si>
  <si>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</si>
  <si>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</si>
  <si>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</si>
  <si>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</si>
  <si>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</si>
  <si>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</si>
  <si>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</si>
  <si>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</si>
  <si>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</si>
  <si>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</si>
  <si>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</si>
  <si>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</si>
  <si>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</si>
  <si>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</si>
  <si>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</si>
  <si>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</si>
  <si>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</si>
  <si>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</si>
  <si>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</si>
  <si>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</si>
  <si>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</si>
  <si>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</si>
  <si>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</si>
  <si>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</si>
  <si>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</si>
  <si>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</si>
  <si>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</si>
  <si>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</si>
  <si>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</si>
  <si>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</si>
  <si>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</si>
  <si>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</si>
  <si>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</si>
  <si>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</si>
  <si>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</si>
  <si>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</si>
  <si>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</si>
  <si>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</si>
  <si>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</si>
  <si>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</si>
  <si>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</si>
  <si>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</si>
  <si>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</si>
  <si>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</si>
  <si>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</si>
  <si>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</si>
  <si>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</si>
  <si>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</si>
  <si>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</si>
  <si>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</si>
  <si>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</si>
  <si>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</si>
  <si>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</si>
  <si>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</si>
  <si>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</si>
  <si>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</si>
  <si>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</si>
  <si>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</si>
  <si>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</si>
  <si>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</si>
  <si>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</si>
  <si>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</si>
  <si>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</si>
  <si>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</si>
  <si>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</si>
  <si>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</si>
  <si>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</si>
  <si>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</si>
  <si>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</si>
  <si>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</si>
  <si>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</si>
  <si>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</si>
  <si>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</si>
  <si>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</si>
  <si>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</si>
  <si>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</si>
  <si>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</si>
  <si>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</si>
  <si>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</si>
  <si>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</si>
  <si>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</si>
  <si>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</si>
  <si>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</si>
  <si>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</si>
  <si>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</si>
  <si>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</si>
  <si>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</si>
  <si>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</si>
  <si>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</si>
  <si>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</si>
  <si>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</si>
  <si>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</si>
  <si>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</si>
  <si>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</si>
  <si>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</si>
  <si>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</si>
  <si>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</si>
  <si>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</si>
  <si>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</si>
  <si>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</si>
  <si>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</si>
  <si>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</si>
  <si>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</si>
  <si>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</si>
  <si>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</si>
  <si>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</si>
  <si>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</si>
  <si>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</si>
  <si>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</si>
  <si>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</si>
  <si>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</si>
  <si>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</si>
  <si>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</si>
  <si>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</si>
  <si>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</si>
  <si>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</si>
  <si>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</si>
  <si>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</si>
  <si>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</si>
  <si>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</si>
  <si>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</si>
  <si>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</si>
  <si>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</si>
  <si>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</si>
  <si>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</si>
  <si>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</si>
  <si>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</si>
  <si>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</si>
  <si>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</si>
  <si>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</si>
  <si>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</si>
  <si>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</si>
  <si>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</si>
  <si>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</si>
  <si>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</si>
  <si>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</si>
  <si>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</si>
  <si>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</si>
  <si>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</si>
  <si>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</si>
  <si>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</si>
  <si>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</si>
  <si>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</si>
  <si>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</si>
  <si>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</si>
  <si>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</si>
  <si>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</si>
  <si>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</si>
  <si>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</si>
  <si>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</si>
  <si>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</si>
  <si>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</si>
  <si>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</si>
  <si>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</si>
  <si>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</si>
  <si>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</si>
  <si>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</si>
  <si>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</si>
  <si>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</si>
  <si>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</si>
  <si>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</si>
  <si>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</si>
  <si>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</si>
  <si>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</si>
  <si>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</si>
  <si>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</si>
  <si>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</si>
  <si>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</si>
  <si>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</si>
  <si>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</si>
  <si>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</si>
  <si>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</si>
  <si>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</si>
  <si>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</si>
  <si>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</si>
  <si>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</si>
  <si>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</si>
  <si>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</si>
  <si>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</si>
  <si>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</si>
  <si>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</si>
  <si>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</si>
  <si>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</si>
  <si>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</si>
  <si>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</si>
  <si>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</si>
  <si>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</si>
  <si>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</si>
  <si>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</si>
  <si>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</si>
  <si>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</si>
  <si>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</si>
  <si>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</si>
  <si>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</si>
  <si>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</si>
  <si>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</si>
  <si>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</si>
  <si>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</si>
  <si>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</si>
  <si>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</si>
  <si>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</si>
  <si>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</si>
  <si>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</si>
  <si>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</si>
  <si>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</si>
  <si>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</si>
  <si>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</si>
  <si>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</si>
  <si>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</si>
  <si>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</si>
  <si>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</si>
  <si>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</si>
  <si>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</si>
  <si>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</si>
  <si>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</si>
  <si>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</si>
  <si>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</si>
  <si>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</si>
  <si>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</si>
  <si>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</si>
  <si>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</si>
  <si>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</si>
  <si>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</si>
  <si>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</si>
  <si>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</si>
  <si>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</si>
  <si>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</si>
  <si>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</si>
  <si>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</si>
  <si>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</si>
  <si>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</si>
  <si>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</si>
  <si>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</si>
  <si>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</si>
  <si>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</si>
  <si>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</si>
  <si>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</si>
  <si>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</si>
  <si>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</si>
  <si>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</si>
  <si>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</si>
  <si>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</si>
  <si>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</si>
  <si>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</si>
  <si>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</si>
  <si>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</si>
  <si>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</si>
  <si>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</si>
  <si>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</si>
  <si>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</si>
  <si>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</si>
  <si>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</si>
  <si>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</si>
  <si>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</si>
  <si>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</si>
  <si>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</si>
  <si>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</si>
  <si>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</si>
  <si>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</si>
  <si>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</si>
  <si>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</si>
  <si>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</si>
  <si>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</si>
  <si>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</si>
  <si>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</si>
  <si>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</si>
  <si>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</si>
  <si>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</si>
  <si>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</si>
  <si>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</si>
  <si>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</si>
  <si>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</si>
  <si>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</si>
  <si>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</si>
  <si>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</si>
  <si>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</si>
  <si>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</si>
  <si>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</si>
  <si>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</si>
  <si>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</si>
  <si>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</si>
  <si>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</si>
  <si>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</si>
  <si>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</si>
  <si>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</si>
  <si>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</si>
  <si>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</si>
  <si>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</si>
  <si>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</si>
  <si>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</si>
  <si>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</si>
  <si>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</si>
  <si>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</si>
  <si>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</si>
  <si>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</si>
  <si>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</si>
  <si>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</si>
  <si>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</si>
  <si>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</si>
  <si>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</si>
  <si>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</si>
  <si>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</si>
  <si>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</si>
  <si>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</si>
  <si>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</si>
  <si>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</si>
  <si>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</si>
  <si>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</si>
  <si>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</si>
  <si>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</si>
  <si>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</si>
  <si>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</si>
  <si>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</si>
  <si>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</si>
  <si>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</si>
  <si>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</si>
  <si>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</si>
  <si>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</si>
  <si>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</si>
  <si>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</si>
  <si>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</si>
  <si>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</si>
  <si>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</si>
  <si>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</si>
  <si>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</si>
  <si>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</si>
  <si>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</si>
  <si>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</si>
  <si>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</si>
  <si>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</si>
  <si>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</si>
  <si>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</si>
  <si>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</si>
  <si>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</si>
  <si>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</si>
  <si>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</si>
  <si>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</si>
  <si>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</si>
  <si>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</si>
  <si>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</si>
  <si>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</si>
  <si>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</si>
  <si>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</si>
  <si>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</si>
  <si>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</si>
  <si>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</si>
  <si>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</si>
  <si>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</si>
  <si>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</si>
  <si>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</si>
  <si>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</si>
  <si>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</si>
  <si>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</si>
  <si>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</si>
  <si>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</si>
  <si>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</si>
  <si>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</si>
  <si>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</si>
  <si>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</si>
  <si>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</si>
  <si>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</si>
  <si>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</si>
  <si>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</si>
  <si>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</si>
  <si>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</si>
  <si>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</si>
  <si>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</si>
  <si>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</si>
  <si>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</si>
  <si>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</si>
  <si>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</si>
  <si>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</si>
  <si>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</si>
  <si>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</si>
  <si>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</si>
  <si>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</si>
  <si>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</si>
  <si>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</si>
  <si>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</si>
  <si>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</si>
  <si>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</si>
  <si>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</si>
  <si>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</si>
  <si>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</si>
  <si>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</si>
  <si>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</si>
  <si>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</si>
  <si>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</si>
  <si>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</si>
  <si>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</si>
  <si>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</si>
  <si>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</si>
  <si>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</si>
  <si>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</si>
  <si>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</si>
  <si>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</si>
  <si>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</si>
  <si>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</si>
  <si>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</si>
  <si>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</si>
  <si>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</si>
  <si>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</si>
  <si>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</si>
  <si>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</si>
  <si>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</si>
  <si>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</si>
  <si>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</si>
  <si>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</si>
  <si>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</si>
  <si>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</si>
  <si>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</si>
  <si>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</si>
  <si>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</si>
  <si>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</si>
  <si>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</si>
  <si>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</si>
  <si>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</si>
  <si>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</si>
  <si>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</si>
  <si>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</si>
  <si>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</si>
  <si>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</si>
  <si>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</si>
  <si>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</si>
  <si>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</si>
  <si>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</si>
  <si>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</si>
  <si>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</si>
  <si>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</si>
  <si>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</si>
  <si>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</si>
  <si>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</si>
  <si>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</si>
  <si>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</si>
  <si>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</si>
  <si>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</si>
  <si>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</si>
  <si>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</si>
  <si>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</si>
  <si>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</si>
  <si>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</si>
  <si>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</si>
  <si>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</si>
  <si>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</si>
  <si>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</si>
  <si>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</si>
  <si>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</si>
  <si>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</si>
  <si>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</si>
  <si>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</si>
  <si>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</si>
  <si>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</si>
  <si>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</si>
  <si>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</si>
  <si>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</si>
  <si>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</si>
  <si>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</si>
  <si>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</si>
  <si>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</si>
  <si>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</si>
  <si>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</si>
  <si>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</si>
  <si>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</si>
  <si>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</si>
  <si>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</si>
  <si>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</si>
  <si>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</si>
  <si>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</si>
  <si>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</si>
  <si>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</si>
  <si>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</si>
  <si>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</si>
  <si>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</si>
  <si>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</si>
  <si>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</si>
  <si>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</si>
  <si>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</si>
  <si>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</si>
  <si>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</si>
  <si>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</si>
  <si>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</si>
  <si>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</si>
  <si>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</si>
  <si>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</si>
  <si>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</si>
  <si>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</si>
  <si>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</si>
  <si>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</si>
  <si>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</si>
  <si>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</si>
  <si>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</si>
  <si>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</si>
  <si>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</si>
  <si>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</si>
  <si>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</si>
  <si>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</si>
  <si>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</si>
  <si>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</si>
  <si>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</si>
  <si>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</si>
  <si>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</si>
  <si>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</si>
  <si>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</si>
  <si>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</si>
  <si>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</si>
  <si>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</si>
  <si>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</si>
  <si>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</si>
  <si>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</si>
  <si>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</si>
  <si>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</si>
  <si>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</si>
  <si>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</si>
  <si>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</si>
  <si>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</si>
  <si>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</si>
  <si>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</si>
  <si>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</si>
  <si>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</si>
  <si>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</si>
  <si>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</si>
  <si>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</si>
  <si>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</si>
  <si>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</si>
  <si>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</si>
  <si>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</si>
  <si>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</si>
  <si>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</si>
  <si>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</si>
  <si>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</si>
  <si>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</si>
  <si>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</si>
  <si>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</si>
  <si>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</si>
  <si>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</si>
  <si>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</si>
  <si>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</si>
  <si>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</si>
  <si>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</si>
  <si>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</si>
  <si>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</si>
  <si>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</si>
  <si>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</si>
  <si>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</si>
  <si>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</si>
  <si>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</si>
  <si>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</si>
  <si>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</si>
  <si>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</si>
  <si>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</si>
  <si>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</si>
  <si>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</si>
  <si>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</si>
  <si>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</si>
  <si>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</si>
  <si>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</si>
  <si>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</si>
  <si>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</si>
  <si>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</si>
  <si>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</si>
  <si>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</si>
  <si>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</si>
  <si>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</si>
  <si>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</si>
  <si>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</si>
  <si>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</si>
  <si>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</si>
  <si>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</si>
  <si>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</si>
  <si>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</si>
  <si>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</si>
  <si>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</si>
  <si>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</si>
  <si>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</si>
  <si>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</si>
  <si>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</si>
  <si>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</si>
  <si>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</si>
  <si>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</si>
  <si>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</si>
  <si>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</si>
  <si>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</si>
  <si>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</si>
  <si>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</si>
  <si>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</si>
  <si>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</si>
  <si>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</si>
  <si>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</si>
  <si>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</si>
  <si>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</si>
  <si>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</si>
  <si>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</si>
  <si>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</si>
  <si>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</si>
  <si>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</si>
  <si>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</si>
  <si>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</si>
  <si>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</si>
  <si>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</si>
  <si>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</si>
  <si>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</si>
  <si>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</si>
  <si>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</si>
  <si>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</si>
  <si>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</si>
  <si>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</si>
  <si>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</si>
  <si>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</si>
  <si>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</si>
  <si>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</si>
  <si>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</si>
  <si>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</si>
  <si>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</si>
  <si>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</si>
  <si>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</si>
  <si>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</si>
  <si>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</si>
  <si>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</si>
  <si>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</si>
  <si>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</si>
  <si>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</si>
  <si>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</si>
  <si>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</si>
  <si>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</si>
  <si>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</si>
  <si>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</si>
  <si>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</si>
  <si>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</si>
  <si>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</si>
  <si>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</si>
  <si>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</si>
  <si>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</si>
  <si>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</si>
  <si>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</si>
  <si>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</si>
  <si>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</si>
  <si>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</si>
  <si>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</si>
  <si>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</si>
  <si>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</si>
  <si>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</si>
  <si>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</si>
  <si>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</si>
  <si>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</si>
  <si>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</si>
  <si>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</si>
  <si>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</si>
  <si>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</si>
  <si>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</si>
  <si>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</si>
  <si>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</si>
  <si>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</si>
  <si>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</si>
  <si>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</si>
  <si>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</si>
  <si>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</si>
  <si>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</si>
  <si>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</si>
  <si>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</si>
  <si>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</si>
  <si>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</si>
  <si>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</si>
  <si>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</si>
  <si>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</si>
  <si>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</si>
  <si>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</si>
  <si>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</si>
  <si>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</si>
  <si>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</si>
  <si>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</si>
  <si>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</si>
  <si>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</si>
  <si>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</si>
  <si>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</si>
  <si>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</si>
  <si>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</si>
  <si>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</si>
  <si>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</si>
  <si>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</si>
  <si>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</si>
  <si>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</si>
  <si>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</si>
  <si>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</si>
  <si>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</si>
  <si>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</si>
  <si>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</si>
  <si>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</si>
  <si>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</si>
  <si>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</si>
  <si>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</si>
  <si>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</si>
  <si>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</si>
  <si>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</si>
  <si>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</si>
  <si>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</si>
  <si>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</si>
  <si>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</si>
  <si>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</si>
  <si>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</si>
  <si>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</si>
  <si>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</si>
  <si>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</si>
  <si>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</si>
  <si>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</si>
  <si>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</si>
  <si>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</si>
  <si>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</si>
  <si>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</si>
  <si>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</si>
  <si>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</si>
  <si>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</si>
  <si>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</si>
  <si>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</si>
  <si>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</si>
  <si>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</si>
  <si>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</si>
  <si>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</si>
  <si>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</si>
  <si>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</si>
  <si>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</si>
  <si>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</si>
  <si>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</si>
  <si>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</si>
  <si>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</si>
  <si>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</si>
  <si>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</si>
  <si>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</si>
  <si>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</si>
  <si>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</si>
  <si>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</si>
  <si>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</si>
  <si>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</si>
  <si>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</si>
  <si>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</si>
  <si>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</si>
  <si>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</si>
  <si>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</si>
  <si>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</si>
  <si>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</si>
  <si>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</si>
  <si>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</si>
  <si>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</si>
  <si>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</si>
  <si>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</si>
  <si>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</si>
  <si>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</si>
  <si>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</si>
  <si>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</si>
  <si>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</si>
  <si>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</si>
  <si>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</si>
  <si>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</si>
  <si>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</si>
  <si>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</si>
  <si>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</si>
  <si>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</si>
  <si>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</si>
  <si>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</si>
  <si>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</si>
  <si>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</si>
  <si>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</si>
  <si>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</si>
  <si>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</si>
  <si>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</si>
  <si>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</si>
  <si>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</si>
  <si>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</si>
  <si>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</si>
  <si>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</si>
  <si>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</si>
  <si>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</si>
  <si>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</si>
  <si>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</si>
  <si>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</si>
  <si>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</si>
  <si>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</si>
  <si>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</si>
  <si>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</si>
  <si>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</si>
  <si>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</si>
  <si>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</si>
  <si>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</si>
  <si>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</si>
  <si>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</si>
  <si>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</si>
  <si>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</si>
  <si>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</si>
  <si>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</si>
  <si>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</si>
  <si>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</si>
  <si>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</si>
  <si>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</si>
  <si>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</si>
  <si>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</si>
  <si>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</si>
  <si>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</si>
  <si>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</si>
  <si>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</si>
  <si>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</si>
  <si>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</si>
  <si>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</si>
  <si>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</si>
  <si>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</si>
  <si>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</si>
  <si>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</si>
  <si>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</si>
  <si>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</si>
  <si>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</si>
  <si>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</si>
  <si>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</si>
  <si>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</si>
  <si>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</si>
  <si>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</si>
  <si>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</si>
  <si>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</si>
  <si>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</si>
  <si>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</si>
  <si>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</si>
  <si>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</si>
  <si>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</si>
  <si>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</si>
  <si>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</si>
  <si>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</si>
  <si>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</si>
  <si>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</si>
  <si>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</si>
  <si>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</si>
  <si>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</si>
  <si>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</si>
  <si>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</si>
  <si>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</si>
  <si>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</si>
  <si>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</si>
  <si>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</si>
  <si>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</si>
  <si>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</si>
  <si>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</si>
  <si>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</si>
  <si>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</si>
  <si>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</si>
  <si>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</si>
  <si>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</si>
  <si>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</si>
  <si>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</si>
  <si>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</si>
  <si>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</si>
  <si>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</si>
  <si>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</si>
  <si>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</si>
  <si>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</si>
  <si>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</si>
  <si>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</si>
  <si>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</si>
  <si>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</si>
  <si>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</si>
  <si>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</si>
  <si>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</si>
  <si>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</si>
  <si>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</si>
  <si>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</si>
  <si>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</si>
  <si>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</si>
  <si>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</si>
  <si>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</si>
  <si>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</si>
  <si>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</si>
  <si>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</si>
  <si>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</si>
  <si>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</si>
  <si>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</si>
  <si>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</si>
  <si>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</si>
  <si>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</si>
  <si>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</si>
  <si>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</si>
  <si>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</si>
  <si>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</si>
  <si>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</si>
  <si>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</si>
  <si>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</si>
  <si>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</si>
  <si>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</si>
  <si>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</si>
  <si>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</si>
  <si>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</si>
  <si>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</si>
  <si>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</si>
  <si>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</si>
  <si>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</si>
  <si>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</si>
  <si>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</si>
  <si>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</si>
  <si>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</si>
  <si>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</si>
  <si>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</si>
  <si>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</si>
  <si>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</si>
  <si>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</si>
  <si>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</si>
  <si>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</si>
  <si>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</si>
  <si>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</si>
  <si>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</si>
  <si>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</si>
  <si>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</si>
  <si>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</si>
  <si>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</si>
  <si>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</si>
  <si>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</si>
  <si>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</si>
  <si>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</si>
  <si>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</si>
  <si>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</si>
  <si>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</si>
  <si>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</si>
  <si>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</si>
  <si>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</si>
  <si>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</si>
  <si>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</si>
  <si>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</si>
  <si>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</si>
  <si>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</si>
  <si>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</si>
  <si>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</si>
  <si>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</si>
  <si>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</si>
  <si>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</si>
  <si>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</si>
  <si>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</si>
  <si>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</si>
  <si>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</si>
  <si>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</si>
  <si>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</si>
  <si>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</si>
  <si>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</si>
  <si>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</si>
  <si>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</si>
  <si>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</si>
  <si>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</si>
  <si>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</si>
  <si>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</si>
  <si>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</si>
  <si>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</si>
  <si>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</si>
  <si>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</si>
  <si>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</si>
  <si>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</si>
  <si>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</si>
  <si>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</si>
  <si>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</si>
  <si>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</si>
  <si>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</si>
  <si>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</si>
  <si>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</si>
  <si>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</si>
  <si>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</si>
  <si>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</si>
  <si>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</si>
  <si>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</si>
  <si>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</si>
  <si>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</si>
  <si>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</si>
  <si>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</si>
  <si>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</si>
  <si>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</si>
  <si>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</si>
  <si>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</si>
  <si>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</si>
  <si>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</si>
  <si>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</si>
  <si>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</si>
  <si>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</si>
  <si>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</si>
  <si>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</si>
  <si>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</si>
  <si>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</si>
  <si>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</si>
  <si>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</si>
  <si>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</si>
  <si>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</si>
  <si>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</si>
  <si>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</si>
  <si>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</si>
  <si>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</si>
  <si>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</si>
  <si>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</si>
  <si>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</si>
  <si>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</si>
  <si>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</si>
  <si>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</si>
  <si>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</si>
  <si>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</si>
  <si>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</si>
  <si>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</si>
  <si>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</si>
  <si>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</si>
  <si>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</si>
  <si>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</si>
  <si>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</si>
  <si>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</si>
  <si>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</si>
  <si>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</si>
  <si>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</si>
  <si>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</si>
  <si>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</si>
  <si>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</si>
  <si>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</si>
  <si>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</si>
  <si>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</si>
  <si>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</si>
  <si>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</si>
  <si>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</si>
  <si>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</si>
  <si>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</si>
  <si>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</si>
  <si>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</si>
  <si>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</si>
  <si>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</si>
  <si>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</si>
  <si>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</si>
  <si>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</si>
  <si>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</si>
  <si>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</si>
  <si>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</si>
  <si>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</si>
  <si>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</si>
  <si>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</si>
  <si>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</si>
  <si>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</si>
  <si>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</si>
  <si>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</si>
  <si>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</si>
  <si>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</si>
  <si>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</si>
  <si>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</si>
  <si>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</si>
  <si>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</si>
  <si>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</si>
  <si>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</si>
  <si>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</si>
  <si>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</si>
  <si>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</si>
  <si>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</si>
  <si>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</si>
  <si>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</si>
  <si>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</si>
  <si>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</si>
  <si>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</si>
  <si>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</si>
  <si>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</si>
  <si>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</si>
  <si>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</si>
  <si>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</si>
  <si>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</si>
  <si>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</si>
  <si>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</si>
  <si>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</si>
  <si>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</si>
  <si>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</si>
  <si>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</si>
  <si>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</si>
  <si>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</si>
  <si>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</si>
  <si>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</si>
  <si>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</si>
  <si>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</si>
  <si>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</si>
  <si>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</si>
  <si>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</si>
  <si>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</si>
  <si>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</si>
  <si>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</si>
  <si>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</si>
  <si>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</si>
  <si>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</si>
  <si>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</si>
  <si>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</si>
  <si>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</si>
  <si>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</si>
  <si>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</si>
  <si>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</si>
  <si>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</si>
  <si>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</si>
  <si>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</si>
  <si>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</si>
  <si>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</si>
  <si>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</si>
  <si>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</si>
  <si>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</si>
  <si>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</si>
  <si>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</si>
  <si>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</si>
  <si>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</si>
  <si>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</si>
  <si>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</si>
  <si>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</si>
  <si>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</si>
  <si>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</si>
  <si>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</si>
  <si>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</si>
  <si>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</si>
  <si>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</si>
  <si>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</si>
  <si>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</si>
  <si>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</si>
  <si>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</si>
  <si>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</si>
  <si>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</si>
  <si>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</si>
  <si>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</si>
  <si>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</si>
  <si>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</si>
  <si>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</si>
  <si>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</si>
  <si>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</si>
  <si>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</si>
  <si>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</si>
  <si>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</si>
  <si>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</si>
  <si>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</si>
  <si>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</si>
  <si>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</si>
  <si>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</si>
  <si>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</si>
  <si>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</si>
  <si>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</si>
  <si>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</si>
  <si>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</si>
  <si>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</si>
  <si>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</si>
  <si>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</si>
  <si>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</si>
  <si>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</si>
  <si>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</si>
  <si>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</si>
  <si>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</si>
  <si>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</si>
  <si>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</si>
  <si>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</si>
  <si>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</si>
  <si>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</si>
  <si>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</si>
  <si>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</si>
  <si>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</si>
  <si>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</si>
  <si>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</si>
  <si>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</si>
  <si>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</si>
  <si>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</si>
  <si>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</si>
  <si>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</si>
  <si>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</si>
  <si>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</si>
  <si>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</si>
  <si>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</si>
  <si>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</si>
  <si>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</si>
  <si>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</si>
  <si>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</si>
  <si>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</si>
  <si>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</si>
  <si>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</si>
  <si>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</si>
  <si>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</si>
  <si>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</si>
  <si>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</si>
  <si>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</si>
  <si>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</si>
  <si>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</si>
  <si>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</si>
  <si>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</si>
  <si>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</si>
  <si>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</si>
  <si>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</si>
  <si>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</si>
  <si>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</si>
  <si>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</si>
  <si>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</si>
  <si>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</si>
  <si>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</si>
  <si>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</si>
  <si>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</si>
  <si>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</si>
  <si>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</si>
  <si>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</si>
  <si>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</si>
  <si>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</si>
  <si>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</si>
  <si>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</si>
  <si>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</si>
  <si>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</si>
  <si>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</si>
  <si>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</si>
  <si>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</si>
  <si>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</si>
  <si>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</si>
  <si>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</si>
  <si>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</si>
  <si>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</si>
  <si>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</si>
  <si>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</si>
  <si>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</si>
  <si>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</si>
  <si>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</si>
  <si>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</si>
  <si>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</si>
  <si>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</si>
  <si>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</si>
  <si>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</si>
  <si>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</si>
  <si>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</si>
  <si>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</si>
  <si>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</si>
  <si>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</si>
  <si>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</si>
  <si>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</si>
  <si>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</si>
  <si>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</si>
  <si>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</si>
  <si>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</si>
  <si>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</si>
  <si>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</si>
  <si>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</si>
  <si>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</si>
  <si>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</si>
  <si>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</si>
  <si>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</si>
  <si>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</si>
  <si>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</si>
  <si>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</si>
  <si>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</si>
  <si>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</si>
  <si>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</si>
  <si>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</si>
  <si>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</si>
  <si>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</si>
  <si>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</si>
  <si>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</si>
  <si>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</si>
  <si>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</si>
  <si>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</si>
  <si>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</si>
  <si>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</si>
  <si>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</si>
  <si>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</si>
  <si>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</si>
  <si>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</si>
  <si>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</si>
  <si>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</si>
  <si>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</si>
  <si>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</si>
  <si>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</si>
  <si>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</si>
  <si>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</si>
  <si>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</si>
  <si>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</si>
  <si>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</si>
  <si>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</si>
  <si>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</si>
  <si>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</si>
  <si>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</si>
  <si>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</si>
  <si>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</si>
  <si>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</si>
  <si>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</si>
  <si>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</si>
  <si>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</si>
  <si>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</si>
  <si>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</si>
  <si>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</si>
  <si>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</si>
  <si>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</si>
  <si>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</si>
  <si>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</si>
  <si>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</si>
  <si>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</si>
  <si>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</si>
  <si>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</si>
  <si>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</si>
  <si>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</si>
  <si>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</si>
  <si>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</si>
  <si>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</si>
  <si>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</si>
  <si>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</si>
  <si>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</si>
  <si>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</si>
  <si>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</si>
  <si>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</si>
  <si>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</si>
  <si>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</si>
  <si>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</si>
  <si>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</si>
  <si>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</si>
  <si>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</si>
  <si>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</si>
  <si>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</si>
  <si>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</si>
  <si>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</si>
  <si>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</si>
  <si>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</si>
  <si>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</si>
  <si>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</si>
  <si>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</si>
  <si>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</si>
  <si>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</si>
  <si>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</si>
  <si>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</si>
  <si>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</si>
  <si>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</si>
  <si>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</si>
  <si>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</si>
  <si>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</si>
  <si>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</si>
  <si>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</si>
  <si>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</si>
  <si>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</si>
  <si>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</si>
  <si>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</si>
  <si>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</si>
  <si>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</si>
  <si>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</si>
  <si>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</si>
  <si>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</si>
  <si>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</si>
  <si>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</si>
  <si>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</si>
  <si>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</si>
  <si>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</si>
  <si>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</si>
  <si>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</si>
  <si>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</si>
  <si>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</si>
  <si>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</si>
  <si>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</si>
  <si>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</si>
  <si>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</si>
  <si>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</si>
  <si>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</si>
  <si>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</si>
  <si>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</si>
  <si>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</si>
  <si>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</si>
  <si>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</si>
  <si>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</si>
  <si>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</si>
  <si>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</si>
  <si>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</si>
  <si>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</si>
  <si>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</si>
  <si>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</si>
  <si>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</si>
  <si>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</si>
  <si>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</si>
  <si>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</si>
  <si>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</si>
  <si>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</si>
  <si>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</si>
  <si>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</si>
  <si>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</si>
  <si>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</si>
  <si>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</si>
  <si>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</si>
  <si>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</si>
  <si>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</si>
  <si>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</si>
  <si>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</si>
  <si>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</si>
  <si>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</si>
  <si>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</si>
  <si>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</si>
  <si>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</si>
  <si>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</si>
  <si>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</si>
  <si>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</si>
  <si>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</si>
  <si>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</si>
  <si>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</si>
  <si>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</si>
  <si>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</si>
  <si>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</si>
  <si>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</si>
  <si>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</si>
  <si>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</si>
  <si>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</si>
  <si>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</si>
  <si>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</si>
  <si>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</si>
  <si>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</si>
  <si>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</si>
  <si>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</si>
  <si>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</si>
  <si>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</si>
  <si>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</si>
  <si>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</si>
  <si>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</si>
  <si>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</si>
  <si>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</si>
  <si>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</si>
  <si>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</si>
  <si>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</si>
  <si>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</si>
  <si>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</si>
  <si>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</si>
  <si>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</si>
  <si>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</si>
  <si>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</si>
  <si>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</si>
  <si>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</si>
  <si>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</si>
  <si>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</si>
  <si>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</si>
  <si>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</si>
  <si>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</si>
  <si>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</si>
  <si>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</si>
  <si>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</si>
  <si>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</si>
  <si>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</si>
  <si>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</si>
  <si>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</si>
  <si>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</si>
  <si>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</si>
  <si>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</si>
  <si>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</si>
  <si>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</si>
  <si>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</si>
  <si>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</si>
  <si>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</si>
  <si>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</si>
  <si>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</si>
  <si>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</si>
  <si>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</si>
  <si>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</si>
  <si>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</si>
  <si>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</si>
  <si>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</si>
  <si>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</si>
  <si>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</si>
  <si>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</si>
  <si>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</si>
  <si>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</si>
  <si>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</si>
  <si>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</si>
  <si>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</si>
  <si>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</si>
  <si>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</si>
  <si>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</si>
  <si>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</si>
  <si>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</si>
  <si>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</si>
  <si>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</si>
  <si>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</si>
  <si>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</si>
  <si>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</si>
  <si>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</si>
  <si>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</si>
  <si>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</si>
  <si>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</si>
  <si>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</si>
  <si>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</si>
  <si>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</si>
  <si>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</si>
  <si>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</si>
  <si>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</si>
  <si>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</si>
  <si>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</si>
  <si>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</si>
  <si>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</si>
  <si>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</si>
  <si>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</si>
  <si>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</si>
  <si>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</si>
  <si>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</si>
  <si>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</si>
  <si>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</si>
  <si>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</si>
  <si>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</si>
  <si>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</si>
  <si>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</si>
  <si>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</si>
  <si>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</si>
  <si>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</si>
  <si>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</si>
  <si>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</si>
  <si>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</si>
  <si>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</si>
  <si>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</si>
  <si>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</si>
  <si>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</si>
  <si>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</si>
  <si>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</si>
  <si>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</si>
  <si>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</si>
  <si>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</si>
  <si>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</si>
  <si>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</si>
  <si>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</si>
  <si>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</si>
  <si>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</si>
  <si>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</si>
  <si>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</si>
  <si>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</si>
  <si>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</si>
  <si>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</si>
  <si>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</si>
  <si>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</si>
  <si>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</si>
  <si>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</si>
  <si>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</si>
  <si>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</si>
  <si>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</si>
  <si>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</si>
  <si>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</si>
  <si>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</si>
  <si>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</si>
  <si>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</si>
  <si>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</si>
  <si>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</si>
  <si>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</si>
  <si>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</si>
  <si>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</si>
  <si>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</si>
  <si>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</si>
  <si>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</si>
  <si>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</si>
  <si>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</si>
  <si>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</si>
  <si>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</si>
  <si>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</si>
  <si>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</si>
  <si>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</si>
  <si>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</si>
  <si>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</si>
  <si>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</si>
  <si>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</si>
  <si>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</si>
  <si>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</si>
  <si>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</si>
  <si>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</si>
  <si>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</si>
  <si>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</si>
  <si>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</si>
  <si>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</si>
  <si>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</si>
  <si>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</si>
  <si>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</si>
  <si>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</si>
  <si>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</si>
  <si>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</si>
  <si>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</si>
  <si>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</si>
  <si>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</si>
  <si>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</si>
  <si>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</si>
  <si>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</si>
  <si>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</si>
  <si>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</si>
  <si>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</si>
  <si>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</si>
  <si>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</si>
  <si>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</si>
  <si>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</si>
  <si>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</si>
  <si>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</si>
  <si>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</si>
  <si>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</si>
  <si>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</si>
  <si>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</si>
  <si>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</si>
  <si>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</si>
  <si>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</si>
  <si>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</si>
  <si>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</si>
  <si>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</si>
  <si>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</si>
  <si>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</si>
  <si>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</si>
  <si>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</si>
  <si>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</si>
  <si>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</si>
  <si>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</si>
  <si>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</si>
  <si>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</si>
  <si>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</si>
  <si>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</si>
  <si>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</si>
  <si>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</si>
  <si>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</si>
  <si>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</si>
  <si>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</si>
  <si>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</si>
  <si>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</si>
  <si>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</si>
  <si>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</si>
  <si>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</si>
  <si>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</si>
  <si>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</si>
  <si>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</si>
  <si>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</si>
  <si>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</si>
  <si>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</si>
  <si>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</si>
  <si>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</si>
  <si>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</si>
  <si>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</si>
  <si>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</si>
  <si>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</si>
  <si>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</si>
  <si>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</si>
  <si>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</si>
  <si>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</si>
  <si>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</si>
  <si>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</si>
  <si>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</si>
  <si>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</si>
  <si>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</si>
  <si>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</si>
  <si>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</si>
  <si>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</si>
  <si>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</si>
  <si>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</si>
  <si>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</si>
  <si>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</si>
  <si>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</si>
  <si>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</si>
  <si>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</si>
  <si>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</si>
  <si>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</si>
  <si>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</si>
  <si>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</si>
  <si>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</si>
  <si>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</si>
  <si>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</si>
  <si>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</si>
  <si>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</si>
  <si>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</si>
  <si>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</si>
  <si>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</si>
  <si>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</si>
  <si>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</si>
  <si>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</si>
  <si>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</si>
  <si>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</si>
  <si>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</si>
  <si>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</si>
  <si>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</si>
  <si>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</si>
  <si>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</si>
  <si>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</si>
  <si>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</si>
  <si>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</si>
  <si>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</si>
  <si>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</si>
  <si>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</si>
  <si>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</si>
  <si>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</si>
  <si>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</si>
  <si>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</si>
  <si>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</si>
  <si>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</si>
  <si>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</si>
  <si>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</si>
  <si>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</si>
  <si>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</si>
  <si>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</si>
  <si>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</si>
  <si>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</si>
  <si>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</si>
  <si>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</si>
  <si>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</si>
  <si>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</si>
  <si>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</si>
  <si>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</si>
  <si>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</si>
  <si>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</si>
  <si>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</si>
  <si>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</si>
  <si>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</si>
  <si>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</si>
  <si>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</si>
  <si>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</si>
  <si>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</si>
  <si>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</si>
  <si>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</si>
  <si>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</si>
  <si>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</si>
  <si>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</si>
  <si>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</si>
  <si>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</si>
  <si>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</si>
  <si>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</si>
  <si>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</si>
  <si>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</si>
  <si>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</si>
  <si>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</si>
  <si>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</si>
  <si>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</si>
  <si>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</si>
  <si>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</si>
  <si>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</si>
  <si>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</si>
  <si>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</si>
  <si>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</si>
  <si>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</si>
  <si>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</si>
  <si>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</si>
  <si>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</si>
  <si>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</si>
  <si>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</si>
  <si>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</si>
  <si>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</si>
  <si>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</si>
  <si>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</si>
  <si>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</si>
  <si>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</si>
  <si>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</si>
  <si>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</si>
  <si>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</si>
  <si>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</si>
  <si>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</si>
  <si>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</si>
  <si>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</si>
  <si>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</si>
  <si>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</si>
  <si>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</si>
  <si>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</si>
  <si>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</si>
  <si>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</si>
  <si>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</si>
  <si>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</si>
  <si>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</si>
  <si>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</si>
  <si>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</si>
  <si>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</si>
  <si>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</si>
  <si>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</si>
  <si>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</si>
  <si>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</si>
  <si>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</si>
  <si>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</si>
  <si>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</si>
  <si>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</si>
  <si>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</si>
  <si>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</si>
  <si>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</si>
  <si>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</si>
  <si>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</si>
  <si>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</si>
  <si>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</si>
  <si>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</si>
  <si>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</si>
  <si>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</si>
  <si>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</si>
  <si>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</si>
  <si>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</si>
  <si>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</si>
  <si>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</si>
  <si>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</si>
  <si>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</si>
  <si>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</si>
  <si>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</si>
  <si>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</si>
  <si>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</si>
  <si>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</si>
  <si>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</si>
  <si>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</si>
  <si>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</si>
  <si>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</si>
  <si>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</si>
  <si>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</si>
  <si>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</si>
  <si>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</si>
  <si>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</si>
  <si>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</si>
  <si>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</si>
  <si>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</si>
  <si>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</si>
  <si>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</si>
  <si>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</si>
  <si>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</si>
  <si>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</si>
  <si>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</si>
  <si>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</si>
  <si>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</si>
  <si>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</si>
  <si>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</si>
  <si>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</si>
  <si>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</si>
  <si>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</si>
  <si>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</si>
  <si>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</si>
  <si>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</si>
  <si>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</si>
  <si>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</si>
  <si>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</si>
  <si>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</si>
  <si>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</si>
  <si>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</si>
  <si>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</si>
  <si>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</si>
  <si>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</si>
  <si>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</si>
  <si>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</si>
  <si>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</si>
  <si>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</si>
  <si>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</si>
  <si>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</si>
  <si>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</si>
  <si>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</si>
  <si>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</si>
  <si>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</si>
  <si>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</si>
  <si>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</si>
  <si>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</si>
  <si>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</si>
  <si>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</si>
  <si>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</si>
  <si>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</si>
  <si>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</si>
  <si>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</si>
  <si>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</si>
  <si>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</si>
  <si>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</si>
  <si>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</si>
  <si>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</si>
  <si>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</si>
  <si>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</si>
  <si>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</si>
  <si>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</si>
  <si>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</si>
  <si>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</si>
  <si>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</si>
  <si>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</si>
  <si>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</si>
  <si>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</si>
  <si>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</si>
  <si>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</si>
  <si>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</si>
  <si>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</si>
  <si>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</si>
  <si>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</si>
  <si>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</si>
  <si>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</si>
  <si>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</si>
  <si>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</si>
  <si>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</si>
  <si>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</si>
  <si>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</si>
  <si>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</si>
  <si>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</si>
  <si>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</si>
  <si>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</si>
  <si>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</si>
  <si>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</si>
  <si>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</si>
  <si>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</si>
  <si>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</si>
  <si>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</si>
  <si>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</si>
  <si>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</si>
  <si>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</si>
  <si>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</si>
  <si>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</si>
  <si>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</si>
  <si>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</si>
  <si>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</si>
  <si>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</si>
  <si>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</si>
  <si>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</si>
  <si>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</si>
  <si>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</si>
  <si>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</si>
  <si>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</si>
  <si>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</si>
  <si>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</si>
  <si>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</si>
  <si>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</si>
  <si>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</si>
  <si>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</si>
  <si>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</si>
  <si>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</si>
  <si>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</si>
  <si>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</si>
  <si>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</si>
  <si>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</si>
  <si>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</si>
  <si>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</si>
  <si>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</si>
  <si>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</si>
  <si>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</si>
  <si>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</si>
  <si>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</si>
  <si>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</si>
  <si>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</si>
  <si>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</si>
  <si>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</si>
  <si>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</si>
  <si>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</si>
  <si>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</si>
  <si>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</si>
  <si>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</si>
  <si>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</si>
  <si>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</si>
  <si>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</si>
  <si>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</si>
  <si>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</si>
  <si>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</si>
  <si>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</si>
  <si>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</si>
  <si>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</si>
  <si>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</si>
  <si>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</si>
  <si>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</si>
  <si>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</si>
  <si>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</si>
  <si>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</si>
  <si>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</si>
  <si>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</si>
  <si>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</si>
  <si>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</si>
  <si>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</si>
  <si>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</si>
  <si>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</si>
  <si>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</si>
  <si>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</si>
  <si>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</si>
  <si>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</si>
  <si>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</si>
  <si>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</si>
  <si>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</si>
  <si>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</si>
  <si>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</si>
  <si>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</si>
  <si>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</si>
  <si>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</si>
  <si>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</si>
  <si>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</si>
  <si>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</si>
  <si>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</si>
  <si>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</si>
  <si>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</si>
  <si>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</si>
  <si>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</si>
  <si>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</si>
  <si>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</si>
  <si>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</si>
  <si>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</si>
  <si>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</si>
  <si>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</si>
  <si>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</si>
  <si>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</si>
  <si>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</si>
  <si>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</si>
  <si>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</si>
  <si>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</si>
  <si>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</si>
  <si>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</si>
  <si>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</si>
  <si>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</si>
  <si>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</si>
  <si>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</si>
  <si>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</si>
  <si>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</si>
  <si>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</si>
  <si>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</si>
  <si>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</si>
  <si>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</si>
  <si>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</si>
  <si>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</si>
  <si>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</si>
  <si>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</si>
  <si>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</si>
  <si>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</si>
  <si>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</si>
  <si>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</si>
  <si>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</si>
  <si>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</si>
  <si>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</si>
  <si>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</si>
  <si>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</si>
  <si>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</si>
  <si>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</si>
  <si>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</si>
  <si>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</si>
  <si>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</si>
  <si>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</si>
  <si>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</si>
  <si>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</si>
  <si>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</si>
  <si>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</si>
  <si>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</si>
  <si>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</si>
  <si>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</si>
  <si>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</si>
  <si>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</si>
  <si>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</si>
  <si>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</si>
  <si>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</si>
  <si>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</si>
  <si>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</si>
  <si>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</si>
  <si>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</si>
  <si>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</si>
  <si>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</si>
  <si>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</si>
  <si>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</si>
  <si>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</si>
  <si>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</si>
  <si>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</si>
  <si>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</si>
  <si>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</si>
  <si>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</si>
  <si>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</si>
  <si>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</si>
  <si>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</si>
  <si>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</si>
  <si>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</si>
  <si>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</si>
  <si>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</si>
  <si>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</si>
  <si>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</si>
  <si>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</si>
  <si>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</si>
  <si>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</si>
  <si>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</si>
  <si>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</si>
  <si>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</si>
  <si>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</si>
  <si>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</si>
  <si>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</si>
  <si>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</si>
  <si>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</si>
  <si>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</si>
  <si>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</si>
  <si>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</si>
  <si>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</si>
  <si>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</si>
  <si>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</si>
  <si>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</si>
  <si>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</si>
  <si>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</si>
  <si>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</si>
  <si>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</si>
  <si>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</si>
  <si>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</si>
  <si>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</si>
  <si>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</si>
  <si>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</si>
  <si>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</si>
  <si>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</si>
  <si>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</si>
  <si>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</si>
  <si>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</si>
  <si>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</si>
  <si>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</si>
  <si>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</si>
  <si>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</si>
  <si>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</si>
  <si>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</si>
  <si>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</si>
  <si>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</si>
  <si>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</si>
  <si>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</si>
  <si>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</si>
  <si>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</si>
  <si>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</si>
  <si>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</si>
  <si>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</si>
  <si>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</si>
  <si>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</si>
  <si>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</si>
  <si>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</si>
  <si>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</si>
  <si>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</si>
  <si>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</si>
  <si>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</si>
  <si>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</si>
  <si>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</si>
  <si>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</si>
  <si>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</si>
  <si>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</si>
  <si>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</si>
  <si>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</si>
  <si>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</si>
  <si>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</si>
  <si>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</si>
  <si>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</si>
  <si>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</si>
  <si>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</si>
  <si>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</si>
  <si>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</si>
  <si>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</si>
  <si>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</si>
  <si>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</si>
  <si>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</si>
  <si>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</si>
  <si>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</si>
  <si>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</si>
  <si>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</si>
  <si>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</si>
  <si>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</si>
  <si>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</si>
  <si>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</si>
  <si>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</si>
  <si>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</si>
  <si>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</si>
  <si>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</si>
  <si>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</si>
  <si>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</si>
  <si>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</si>
  <si>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</si>
  <si>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</si>
  <si>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</si>
  <si>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</si>
  <si>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</si>
  <si>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</si>
  <si>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</si>
  <si>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</si>
  <si>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</si>
  <si>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</si>
  <si>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</si>
  <si>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</si>
  <si>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</si>
  <si>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</si>
  <si>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</si>
  <si>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</si>
  <si>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</si>
  <si>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</si>
  <si>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</si>
  <si>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</si>
  <si>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</si>
  <si>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</si>
  <si>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</si>
  <si>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</si>
  <si>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</si>
  <si>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</si>
  <si>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</si>
  <si>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</si>
  <si>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</si>
  <si>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</si>
  <si>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</si>
  <si>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</si>
  <si>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</si>
  <si>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</si>
  <si>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</si>
  <si>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</si>
  <si>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</si>
  <si>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</si>
  <si>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</si>
  <si>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</si>
  <si>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</si>
  <si>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</si>
  <si>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</si>
  <si>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</si>
  <si>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</si>
  <si>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</si>
  <si>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</si>
  <si>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</si>
  <si>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</si>
  <si>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</si>
  <si>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</si>
  <si>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</si>
  <si>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</si>
  <si>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</si>
  <si>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</si>
  <si>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</si>
  <si>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</si>
  <si>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</si>
  <si>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</si>
  <si>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</si>
  <si>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</si>
  <si>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</si>
  <si>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</si>
  <si>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</si>
  <si>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</si>
  <si>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</si>
  <si>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</si>
  <si>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</si>
  <si>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</si>
  <si>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</si>
  <si>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</si>
  <si>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</si>
  <si>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</si>
  <si>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</si>
  <si>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</si>
  <si>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</si>
  <si>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</si>
  <si>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</si>
  <si>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</si>
  <si>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</si>
  <si>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</si>
  <si>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</si>
  <si>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</si>
  <si>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</si>
  <si>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</si>
  <si>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</si>
  <si>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</si>
  <si>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</si>
  <si>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</si>
  <si>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</si>
  <si>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</si>
  <si>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</si>
  <si>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</si>
  <si>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</si>
  <si>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</si>
  <si>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</si>
  <si>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</si>
  <si>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</si>
  <si>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</si>
  <si>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</si>
  <si>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</si>
  <si>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</si>
  <si>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</si>
  <si>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</si>
  <si>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</si>
  <si>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</si>
  <si>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</si>
  <si>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</si>
  <si>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</si>
  <si>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</si>
  <si>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</si>
  <si>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</si>
  <si>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</si>
  <si>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</si>
  <si>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</si>
  <si>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</si>
  <si>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</si>
  <si>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</si>
  <si>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</si>
  <si>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</si>
  <si>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</si>
  <si>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</si>
  <si>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</si>
  <si>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</si>
  <si>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</si>
  <si>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</si>
  <si>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</si>
  <si>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</si>
  <si>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</si>
  <si>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</si>
  <si>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</si>
  <si>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</si>
  <si>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</si>
  <si>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</si>
  <si>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</si>
  <si>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</si>
  <si>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</si>
  <si>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</si>
  <si>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</si>
  <si>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</si>
  <si>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</si>
  <si>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</si>
  <si>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</si>
  <si>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</si>
  <si>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</si>
  <si>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</si>
  <si>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</si>
  <si>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</si>
  <si>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</si>
  <si>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</si>
  <si>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</si>
  <si>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</si>
  <si>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</si>
  <si>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</si>
  <si>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</si>
  <si>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</si>
  <si>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</si>
  <si>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</si>
  <si>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</si>
  <si>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</si>
  <si>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</si>
  <si>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</si>
  <si>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</si>
  <si>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</si>
  <si>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</si>
  <si>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</si>
  <si>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</si>
  <si>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</si>
  <si>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</si>
  <si>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</si>
  <si>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</si>
  <si>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</si>
  <si>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</si>
  <si>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</si>
  <si>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</si>
  <si>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</si>
  <si>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</si>
  <si>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</si>
  <si>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</si>
  <si>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</si>
  <si>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</si>
  <si>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</si>
  <si>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</si>
  <si>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</si>
  <si>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</si>
  <si>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</si>
  <si>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</si>
  <si>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</si>
  <si>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</si>
  <si>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</si>
  <si>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</si>
  <si>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</si>
  <si>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</si>
  <si>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</si>
  <si>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</si>
  <si>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</si>
  <si>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</si>
  <si>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</si>
  <si>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</si>
  <si>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</si>
  <si>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</si>
  <si>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</si>
  <si>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</si>
  <si>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</si>
  <si>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</si>
  <si>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</si>
  <si>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</si>
  <si>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</si>
  <si>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</si>
  <si>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</si>
  <si>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</si>
  <si>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</si>
  <si>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</si>
  <si>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</si>
  <si>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</si>
  <si>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</si>
  <si>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</si>
  <si>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</si>
  <si>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</si>
  <si>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</si>
  <si>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</si>
  <si>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</si>
  <si>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</si>
  <si>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</si>
  <si>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</si>
  <si>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</si>
  <si>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</si>
  <si>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</si>
  <si>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</si>
  <si>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</si>
  <si>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</si>
  <si>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</si>
  <si>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</si>
  <si>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</si>
  <si>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</si>
  <si>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</si>
  <si>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</si>
  <si>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</si>
  <si>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</si>
  <si>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</si>
  <si>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</si>
  <si>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</si>
  <si>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</si>
  <si>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</si>
  <si>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</si>
  <si>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</si>
  <si>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</si>
  <si>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</si>
  <si>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</si>
  <si>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</si>
  <si>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</si>
  <si>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</si>
  <si>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</si>
  <si>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</si>
  <si>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</si>
  <si>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</si>
  <si>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</si>
  <si>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</si>
  <si>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</si>
  <si>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</si>
  <si>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</si>
  <si>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</si>
  <si>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</si>
  <si>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</si>
  <si>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</si>
  <si>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</si>
  <si>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</si>
  <si>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</si>
  <si>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</si>
  <si>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</si>
  <si>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</si>
  <si>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</si>
  <si>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</si>
  <si>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</si>
  <si>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</si>
  <si>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</si>
  <si>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</si>
  <si>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</si>
  <si>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</si>
  <si>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</si>
  <si>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</si>
  <si>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</si>
  <si>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</si>
  <si>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</si>
  <si>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</si>
  <si>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</si>
  <si>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</si>
  <si>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</si>
  <si>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</si>
  <si>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</si>
  <si>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</si>
  <si>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</si>
  <si>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</si>
  <si>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</si>
  <si>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</si>
  <si>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</si>
  <si>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</si>
  <si>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</si>
  <si>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</si>
  <si>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</si>
  <si>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</si>
  <si>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</si>
  <si>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</si>
  <si>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</si>
  <si>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</si>
  <si>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</si>
  <si>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</si>
  <si>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</si>
  <si>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</si>
  <si>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</si>
  <si>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</si>
  <si>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</si>
  <si>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</si>
  <si>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</si>
  <si>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</si>
  <si>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</si>
  <si>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</si>
  <si>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</si>
  <si>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</si>
  <si>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</si>
  <si>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</si>
  <si>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</si>
  <si>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</si>
  <si>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</si>
  <si>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</si>
  <si>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</si>
  <si>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</si>
  <si>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</si>
  <si>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</si>
  <si>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</si>
  <si>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</si>
  <si>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</si>
  <si>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</si>
  <si>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</si>
  <si>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</si>
  <si>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</si>
  <si>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</si>
  <si>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</si>
  <si>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</si>
  <si>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</si>
  <si>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</si>
  <si>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</si>
  <si>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</si>
  <si>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</si>
  <si>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</si>
  <si>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</si>
  <si>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</si>
  <si>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</si>
  <si>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</si>
  <si>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</si>
  <si>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</si>
  <si>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</si>
  <si>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</si>
  <si>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</si>
  <si>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</si>
  <si>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</si>
  <si>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</si>
  <si>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</si>
  <si>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</si>
  <si>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</si>
  <si>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</si>
  <si>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</si>
  <si>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</si>
  <si>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</si>
  <si>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</si>
  <si>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</si>
  <si>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</si>
  <si>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</si>
  <si>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</si>
  <si>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</si>
  <si>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</si>
  <si>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</si>
  <si>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</si>
  <si>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</si>
  <si>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</si>
  <si>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</si>
  <si>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</si>
  <si>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</si>
  <si>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</si>
  <si>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</si>
  <si>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</si>
  <si>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</si>
  <si>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</si>
  <si>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</si>
  <si>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</si>
  <si>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</si>
  <si>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</si>
  <si>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</si>
  <si>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</si>
  <si>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</si>
  <si>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</si>
  <si>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</si>
  <si>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</si>
  <si>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</si>
  <si>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</si>
  <si>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</si>
  <si>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</si>
  <si>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</si>
  <si>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</si>
  <si>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</si>
  <si>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</si>
  <si>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</si>
  <si>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</si>
  <si>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</si>
  <si>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</si>
  <si>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</si>
  <si>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</si>
  <si>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</si>
  <si>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</si>
  <si>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</si>
  <si>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</si>
  <si>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</si>
  <si>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</si>
  <si>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</si>
  <si>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</si>
  <si>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</si>
  <si>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</si>
  <si>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</si>
  <si>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</si>
  <si>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</si>
  <si>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</si>
  <si>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</si>
  <si>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</si>
  <si>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</si>
  <si>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</si>
  <si>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</si>
  <si>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</si>
  <si>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</si>
  <si>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</si>
  <si>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</si>
  <si>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</si>
  <si>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</si>
  <si>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</si>
  <si>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</si>
  <si>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</si>
  <si>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</si>
  <si>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</si>
  <si>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</si>
  <si>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</si>
  <si>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</si>
  <si>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</si>
  <si>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</si>
  <si>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</si>
  <si>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</si>
  <si>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</si>
  <si>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</si>
  <si>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</si>
  <si>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</si>
  <si>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</si>
  <si>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</si>
  <si>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</si>
  <si>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</si>
  <si>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</si>
  <si>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</si>
  <si>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</si>
  <si>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</si>
  <si>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</si>
  <si>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</si>
  <si>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</si>
  <si>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</si>
  <si>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</si>
  <si>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</si>
  <si>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</si>
  <si>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</si>
  <si>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</si>
  <si>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</si>
  <si>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</si>
  <si>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</si>
  <si>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</si>
  <si>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</si>
  <si>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</si>
  <si>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</si>
  <si>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</si>
  <si>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</si>
  <si>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</si>
  <si>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</si>
  <si>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</si>
  <si>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</si>
  <si>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</si>
  <si>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</si>
  <si>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</si>
  <si>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</si>
  <si>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</si>
  <si>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</si>
  <si>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</si>
  <si>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</si>
  <si>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</si>
  <si>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</si>
  <si>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</si>
  <si>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</si>
  <si>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</si>
  <si>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</si>
  <si>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</si>
  <si>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</si>
  <si>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</si>
  <si>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</si>
  <si>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</si>
  <si>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</si>
  <si>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</si>
  <si>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</si>
  <si>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</si>
  <si>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</si>
  <si>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</si>
  <si>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</si>
  <si>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</si>
  <si>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</si>
  <si>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</si>
  <si>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</si>
  <si>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</si>
  <si>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</si>
  <si>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</si>
  <si>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</si>
  <si>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</si>
  <si>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</si>
  <si>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</si>
  <si>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</si>
  <si>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</si>
  <si>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</si>
  <si>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</si>
  <si>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</si>
  <si>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</si>
  <si>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</si>
  <si>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</si>
  <si>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</si>
  <si>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</si>
  <si>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</si>
  <si>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</si>
  <si>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</si>
  <si>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</si>
  <si>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</si>
  <si>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</si>
  <si>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</si>
  <si>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</si>
  <si>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</si>
  <si>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</si>
  <si>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</si>
  <si>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</si>
  <si>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</si>
  <si>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</si>
  <si>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</si>
  <si>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</si>
  <si>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</si>
  <si>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</si>
  <si>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</si>
  <si>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</si>
  <si>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</si>
  <si>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</si>
  <si>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</si>
  <si>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</si>
  <si>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</si>
  <si>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</si>
  <si>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</si>
  <si>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</si>
  <si>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</si>
  <si>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</si>
  <si>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</si>
  <si>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</si>
  <si>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</si>
  <si>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</si>
  <si>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</si>
  <si>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</si>
  <si>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</si>
  <si>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</si>
  <si>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</si>
  <si>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</si>
  <si>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</si>
  <si>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</si>
  <si>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</si>
  <si>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</si>
  <si>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</si>
  <si>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</si>
  <si>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</si>
  <si>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</si>
  <si>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</si>
  <si>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</si>
  <si>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</si>
  <si>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</si>
  <si>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</si>
  <si>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</si>
  <si>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</si>
  <si>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</si>
  <si>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</si>
  <si>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</si>
  <si>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</si>
  <si>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</si>
  <si>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</si>
  <si>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</si>
  <si>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</si>
  <si>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</si>
  <si>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</si>
  <si>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</si>
  <si>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</si>
  <si>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</si>
  <si>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</si>
  <si>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</si>
  <si>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</si>
  <si>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</si>
  <si>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</si>
  <si>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</si>
  <si>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</si>
  <si>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</si>
  <si>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</si>
  <si>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</si>
  <si>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</si>
  <si>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</si>
  <si>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</si>
  <si>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</si>
  <si>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</si>
  <si>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</si>
  <si>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</si>
  <si>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</si>
  <si>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</si>
  <si>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</si>
  <si>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</si>
  <si>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</si>
  <si>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</si>
  <si>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</si>
  <si>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</si>
  <si>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</si>
  <si>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</si>
  <si>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</si>
  <si>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</si>
  <si>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</si>
  <si>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</si>
  <si>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</si>
  <si>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</si>
  <si>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</si>
  <si>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</si>
  <si>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</si>
  <si>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</si>
  <si>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</si>
  <si>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</si>
  <si>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</si>
  <si>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</si>
  <si>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</si>
  <si>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</si>
  <si>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</si>
  <si>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</si>
  <si>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</si>
  <si>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</si>
  <si>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</si>
  <si>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</si>
  <si>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</si>
  <si>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</si>
  <si>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</si>
  <si>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</si>
  <si>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</si>
  <si>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</si>
  <si>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</si>
  <si>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</si>
  <si>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</si>
  <si>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</si>
  <si>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</si>
  <si>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</si>
  <si>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</si>
  <si>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</si>
  <si>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</si>
  <si>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</si>
  <si>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</si>
  <si>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</si>
  <si>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</si>
  <si>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</si>
  <si>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</si>
  <si>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</si>
  <si>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</si>
  <si>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</si>
  <si>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</si>
  <si>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</si>
  <si>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</si>
  <si>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</si>
  <si>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</si>
  <si>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</si>
  <si>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</si>
  <si>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</si>
  <si>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</si>
  <si>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</si>
  <si>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</si>
  <si>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</si>
  <si>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</si>
  <si>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</si>
  <si>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</si>
  <si>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</si>
  <si>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</si>
  <si>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</si>
  <si>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</si>
  <si>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</si>
  <si>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</si>
  <si>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</si>
  <si>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</si>
  <si>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</si>
  <si>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</si>
  <si>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</si>
  <si>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</si>
  <si>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</si>
  <si>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</si>
  <si>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</si>
  <si>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</si>
  <si>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</si>
  <si>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</si>
  <si>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</si>
  <si>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</si>
  <si>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</si>
  <si>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</si>
  <si>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</si>
  <si>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</si>
  <si>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</si>
  <si>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</si>
  <si>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</si>
  <si>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</si>
  <si>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</si>
  <si>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</si>
  <si>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</si>
  <si>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</si>
  <si>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</si>
  <si>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</si>
  <si>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</si>
  <si>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</si>
  <si>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</si>
  <si>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</si>
  <si>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</si>
  <si>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</si>
  <si>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</si>
  <si>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</si>
  <si>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</si>
  <si>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</si>
  <si>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</si>
  <si>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</si>
  <si>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</si>
  <si>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</si>
  <si>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</si>
  <si>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</si>
  <si>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</si>
  <si>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</si>
  <si>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</si>
  <si>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</si>
  <si>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</si>
  <si>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</si>
  <si>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</si>
  <si>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</si>
  <si>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</si>
  <si>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</si>
  <si>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</si>
  <si>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</si>
  <si>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</si>
  <si>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</si>
  <si>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</si>
  <si>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</si>
  <si>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</si>
  <si>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</si>
  <si>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</si>
  <si>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</si>
  <si>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</si>
  <si>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</si>
  <si>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</si>
  <si>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</si>
  <si>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</si>
  <si>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</si>
  <si>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</si>
  <si>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</si>
  <si>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</si>
  <si>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</si>
  <si>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</si>
  <si>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</si>
  <si>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</si>
  <si>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</si>
  <si>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</si>
  <si>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</si>
  <si>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</si>
  <si>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</si>
  <si>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</si>
  <si>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</si>
  <si>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</si>
  <si>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</si>
  <si>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</si>
  <si>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</si>
  <si>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</si>
  <si>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</si>
  <si>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</si>
  <si>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</si>
  <si>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</si>
  <si>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</si>
  <si>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</si>
  <si>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</si>
  <si>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</si>
  <si>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</si>
  <si>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</si>
  <si>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</si>
  <si>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</si>
  <si>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</si>
  <si>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</si>
  <si>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</si>
  <si>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</si>
  <si>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</si>
  <si>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</si>
  <si>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</si>
  <si>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</si>
  <si>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</si>
  <si>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</si>
  <si>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</si>
  <si>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</si>
  <si>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</si>
  <si>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</si>
  <si>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</si>
  <si>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</si>
  <si>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</si>
  <si>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</si>
  <si>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</si>
  <si>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</si>
  <si>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</si>
  <si>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</si>
  <si>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</si>
  <si>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</si>
  <si>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</si>
  <si>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</si>
  <si>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</si>
  <si>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</si>
  <si>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</si>
  <si>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</si>
  <si>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</si>
  <si>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</si>
  <si>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</si>
  <si>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</si>
  <si>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</si>
  <si>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</si>
  <si>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</si>
  <si>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</si>
  <si>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</si>
  <si>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</si>
  <si>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</si>
  <si>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</si>
  <si>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</si>
  <si>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</si>
  <si>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</si>
  <si>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</si>
  <si>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</si>
  <si>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</si>
  <si>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</si>
  <si>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</si>
  <si>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</si>
  <si>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</si>
  <si>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</si>
  <si>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</si>
  <si>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</si>
  <si>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</si>
  <si>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</si>
  <si>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</si>
  <si>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</si>
  <si>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</si>
  <si>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</si>
  <si>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</si>
  <si>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</si>
  <si>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</si>
  <si>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</si>
  <si>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</si>
  <si>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</si>
  <si>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</si>
  <si>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</si>
  <si>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</si>
  <si>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</si>
  <si>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</si>
  <si>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</si>
  <si>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</si>
  <si>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</si>
  <si>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</si>
  <si>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</si>
  <si>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</si>
  <si>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</si>
  <si>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</si>
  <si>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</si>
  <si>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</si>
  <si>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</si>
  <si>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</si>
  <si>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</si>
  <si>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</si>
  <si>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</si>
  <si>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</si>
  <si>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</si>
  <si>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</si>
  <si>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</si>
  <si>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</si>
  <si>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</si>
  <si>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</si>
  <si>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</si>
  <si>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</si>
  <si>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</si>
  <si>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</si>
  <si>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</si>
  <si>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</si>
  <si>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</si>
  <si>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</si>
  <si>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</si>
  <si>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</si>
  <si>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</si>
  <si>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</si>
  <si>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</si>
  <si>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</si>
  <si>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</si>
  <si>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</si>
  <si>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</si>
  <si>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</si>
  <si>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</si>
  <si>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</si>
  <si>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</si>
  <si>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</si>
  <si>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</si>
  <si>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</si>
  <si>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</si>
  <si>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</si>
  <si>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</si>
  <si>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</si>
  <si>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</si>
  <si>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</si>
  <si>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</si>
  <si>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</si>
  <si>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</si>
  <si>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</si>
  <si>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</si>
  <si>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</si>
  <si>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</si>
  <si>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</si>
  <si>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</si>
  <si>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</si>
  <si>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</si>
  <si>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</si>
  <si>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</si>
  <si>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</si>
  <si>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</si>
  <si>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</si>
  <si>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</si>
  <si>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</si>
  <si>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</si>
  <si>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</si>
  <si>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</si>
  <si>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</si>
  <si>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</si>
  <si>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</si>
  <si>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</si>
  <si>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</si>
  <si>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</si>
  <si>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</si>
  <si>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</si>
  <si>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</si>
  <si>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</si>
  <si>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</si>
  <si>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</si>
  <si>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</si>
  <si>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</si>
  <si>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</si>
  <si>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</si>
  <si>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</si>
  <si>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</si>
  <si>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</si>
  <si>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</si>
  <si>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</si>
  <si>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</si>
  <si>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</si>
  <si>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</si>
  <si>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</si>
  <si>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</si>
  <si>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</si>
  <si>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</si>
  <si>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</si>
  <si>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</si>
  <si>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</si>
  <si>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</si>
  <si>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</si>
  <si>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</si>
  <si>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</si>
  <si>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</si>
  <si>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</si>
  <si>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</si>
  <si>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</si>
  <si>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</si>
  <si>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</si>
  <si>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</si>
  <si>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</si>
  <si>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</si>
  <si>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</si>
  <si>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</si>
  <si>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</si>
  <si>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</si>
  <si>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</si>
  <si>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</si>
  <si>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</si>
  <si>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</si>
  <si>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</si>
  <si>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</si>
  <si>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</si>
  <si>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</si>
  <si>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</si>
  <si>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</si>
  <si>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</si>
  <si>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</si>
  <si>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</si>
  <si>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</si>
  <si>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</si>
  <si>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</si>
  <si>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</si>
  <si>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</si>
  <si>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</si>
  <si>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</si>
  <si>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</si>
  <si>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</si>
  <si>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</si>
  <si>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</si>
  <si>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</si>
  <si>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</si>
  <si>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</si>
  <si>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</si>
  <si>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</si>
  <si>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</si>
  <si>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</si>
  <si>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</si>
  <si>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</si>
  <si>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</si>
  <si>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</si>
  <si>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</si>
  <si>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</si>
  <si>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</si>
  <si>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</si>
  <si>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</si>
  <si>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</si>
  <si>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</si>
  <si>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</si>
  <si>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</si>
  <si>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</si>
  <si>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</si>
  <si>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</si>
  <si>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</si>
  <si>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</si>
  <si>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</si>
  <si>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</si>
  <si>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</si>
  <si>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</si>
  <si>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</si>
  <si>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</si>
  <si>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</si>
  <si>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</si>
  <si>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</si>
  <si>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</si>
  <si>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</si>
  <si>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</si>
  <si>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</si>
  <si>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</si>
  <si>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</si>
  <si>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</si>
  <si>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</si>
  <si>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</si>
  <si>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</si>
  <si>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</si>
  <si>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</si>
  <si>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</si>
  <si>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</si>
  <si>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</si>
  <si>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</si>
  <si>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</si>
  <si>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</si>
  <si>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</si>
  <si>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</si>
  <si>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</si>
  <si>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</si>
  <si>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</si>
  <si>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</si>
  <si>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</si>
  <si>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</si>
  <si>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</si>
  <si>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</si>
  <si>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</si>
  <si>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</si>
  <si>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</si>
  <si>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</si>
  <si>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</si>
  <si>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</si>
  <si>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</si>
  <si>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</si>
  <si>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</si>
  <si>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</si>
  <si>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</si>
  <si>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</si>
  <si>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</si>
  <si>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</si>
  <si>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</si>
  <si>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</si>
  <si>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</si>
  <si>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</si>
  <si>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</si>
  <si>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</si>
  <si>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</si>
  <si>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</si>
  <si>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</si>
  <si>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</si>
  <si>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</si>
  <si>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</si>
  <si>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</si>
  <si>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</si>
  <si>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</si>
  <si>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</si>
  <si>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</si>
  <si>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</si>
  <si>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</si>
  <si>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</si>
  <si>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</si>
  <si>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</si>
  <si>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</si>
  <si>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</si>
  <si>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</si>
  <si>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</si>
  <si>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</si>
  <si>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</si>
  <si>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</si>
  <si>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</si>
  <si>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</si>
  <si>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</si>
  <si>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</si>
  <si>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</si>
  <si>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</si>
  <si>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</si>
  <si>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</si>
  <si>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</si>
  <si>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</si>
  <si>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</si>
  <si>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</si>
  <si>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</si>
  <si>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</si>
  <si>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</si>
  <si>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</si>
  <si>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</si>
  <si>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</si>
  <si>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</si>
  <si>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</si>
  <si>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</si>
  <si>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</si>
  <si>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</si>
  <si>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</si>
  <si>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</si>
  <si>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</si>
  <si>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</si>
  <si>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</si>
  <si>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</si>
  <si>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</si>
  <si>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</si>
  <si>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</si>
  <si>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</si>
  <si>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</si>
  <si>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</si>
  <si>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</si>
  <si>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</si>
  <si>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</si>
  <si>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</si>
  <si>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</si>
  <si>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</si>
  <si>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</si>
  <si>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</si>
  <si>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</si>
  <si>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</si>
  <si>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</si>
  <si>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</si>
  <si>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</si>
  <si>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</si>
  <si>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</si>
  <si>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</si>
  <si>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</si>
  <si>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</si>
  <si>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</si>
  <si>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</si>
  <si>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</si>
  <si>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</si>
  <si>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</si>
  <si>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</si>
  <si>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</si>
  <si>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</si>
  <si>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</si>
  <si>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</si>
  <si>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</si>
  <si>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</si>
  <si>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</si>
  <si>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</si>
  <si>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</si>
  <si>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</si>
  <si>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</si>
  <si>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</si>
  <si>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</si>
  <si>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</si>
  <si>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</si>
  <si>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</si>
  <si>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</si>
  <si>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</si>
  <si>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</si>
  <si>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</si>
  <si>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</si>
  <si>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</si>
  <si>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</si>
  <si>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</si>
  <si>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</si>
  <si>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</si>
  <si>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</si>
  <si>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</si>
  <si>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</si>
  <si>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</si>
  <si>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</si>
  <si>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</si>
  <si>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</si>
  <si>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</si>
  <si>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</si>
  <si>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</si>
  <si>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</si>
  <si>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</si>
  <si>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</si>
  <si>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</si>
  <si>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</si>
  <si>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</si>
  <si>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</si>
  <si>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</si>
  <si>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</si>
  <si>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</si>
  <si>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</si>
  <si>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</si>
  <si>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</si>
  <si>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</si>
  <si>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</si>
  <si>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</si>
  <si>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</si>
  <si>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</si>
  <si>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</si>
  <si>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</si>
  <si>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</si>
  <si>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</si>
  <si>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</si>
  <si>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</si>
  <si>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</si>
  <si>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</si>
  <si>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</si>
  <si>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</si>
  <si>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</si>
  <si>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</si>
  <si>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</si>
  <si>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</si>
  <si>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</si>
  <si>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</si>
  <si>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</si>
  <si>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</si>
  <si>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</si>
  <si>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</si>
  <si>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</si>
  <si>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</si>
  <si>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</si>
  <si>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</si>
  <si>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</si>
  <si>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</si>
  <si>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</si>
  <si>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</si>
  <si>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</si>
  <si>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</si>
  <si>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</si>
  <si>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</si>
  <si>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</si>
  <si>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</si>
  <si>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</si>
  <si>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</si>
  <si>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</si>
  <si>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</si>
  <si>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</si>
  <si>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</si>
  <si>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</si>
  <si>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</si>
  <si>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</si>
  <si>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</si>
  <si>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</si>
  <si>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</si>
  <si>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</si>
  <si>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</si>
  <si>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</si>
  <si>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</si>
  <si>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</si>
  <si>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</si>
  <si>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</si>
  <si>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</si>
  <si>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</si>
  <si>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</si>
  <si>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</si>
  <si>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</si>
  <si>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</si>
  <si>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</si>
  <si>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</si>
  <si>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</si>
  <si>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</si>
  <si>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</si>
  <si>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</si>
  <si>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</si>
  <si>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</si>
  <si>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</si>
  <si>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</si>
  <si>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</si>
  <si>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</si>
  <si>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</si>
  <si>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</si>
  <si>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</si>
  <si>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</si>
  <si>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</si>
  <si>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</si>
  <si>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</si>
  <si>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</si>
  <si>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</si>
  <si>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</si>
  <si>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</si>
  <si>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</si>
  <si>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</si>
  <si>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</si>
  <si>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</si>
  <si>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</si>
  <si>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</si>
  <si>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</si>
  <si>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</si>
  <si>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</si>
  <si>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</si>
  <si>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</si>
  <si>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</si>
  <si>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</si>
  <si>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</si>
  <si>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</si>
  <si>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</si>
  <si>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</si>
  <si>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</si>
  <si>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</si>
  <si>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</si>
  <si>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</si>
  <si>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</si>
  <si>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</si>
  <si>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</si>
  <si>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</si>
  <si>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</si>
  <si>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</si>
  <si>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</si>
  <si>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</si>
  <si>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</si>
  <si>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</si>
  <si>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</si>
  <si>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</si>
  <si>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</si>
  <si>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</si>
  <si>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</si>
  <si>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</si>
  <si>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</si>
  <si>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</si>
  <si>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</si>
  <si>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</si>
  <si>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</si>
  <si>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</si>
  <si>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</si>
  <si>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</si>
  <si>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</si>
  <si>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</si>
  <si>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</si>
  <si>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</si>
  <si>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</si>
  <si>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</si>
  <si>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</si>
  <si>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</si>
  <si>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</si>
  <si>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</si>
  <si>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</si>
  <si>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</si>
  <si>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</si>
  <si>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</si>
  <si>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</si>
  <si>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</si>
  <si>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</si>
  <si>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</si>
  <si>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</si>
  <si>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</si>
  <si>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</si>
  <si>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</si>
  <si>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</si>
  <si>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</si>
  <si>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</si>
  <si>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</si>
  <si>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</si>
  <si>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</si>
  <si>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</si>
  <si>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</si>
  <si>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</si>
  <si>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</si>
  <si>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</si>
  <si>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</si>
  <si>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</si>
  <si>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</si>
  <si>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</si>
  <si>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</si>
  <si>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</si>
  <si>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</si>
  <si>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</si>
  <si>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</si>
  <si>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</si>
  <si>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</si>
  <si>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</si>
  <si>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</si>
  <si>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</si>
  <si>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</si>
  <si>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</si>
  <si>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</si>
  <si>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</si>
  <si>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</si>
  <si>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</si>
  <si>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</si>
  <si>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</si>
  <si>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</si>
  <si>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</si>
  <si>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</si>
  <si>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</si>
  <si>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</si>
  <si>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</si>
  <si>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</si>
  <si>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</si>
  <si>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</si>
  <si>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</si>
  <si>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</si>
  <si>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</si>
  <si>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</si>
  <si>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</si>
  <si>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</si>
  <si>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</si>
  <si>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</si>
  <si>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</si>
  <si>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</si>
  <si>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</si>
  <si>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</si>
  <si>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</si>
  <si>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</si>
  <si>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</si>
  <si>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</si>
  <si>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</si>
  <si>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</si>
  <si>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</si>
  <si>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</si>
  <si>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</si>
  <si>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</si>
  <si>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</si>
  <si>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</si>
  <si>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</si>
  <si>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</si>
  <si>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</si>
  <si>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</si>
  <si>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</si>
  <si>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</si>
  <si>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</si>
  <si>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</si>
  <si>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</si>
  <si>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</si>
  <si>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</si>
  <si>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</si>
  <si>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</si>
  <si>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</si>
  <si>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</si>
  <si>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</si>
  <si>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</si>
  <si>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</si>
  <si>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</si>
  <si>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</si>
  <si>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</si>
  <si>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</si>
  <si>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</si>
  <si>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</si>
  <si>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</si>
  <si>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</si>
  <si>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</si>
  <si>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</si>
  <si>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</si>
  <si>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</si>
  <si>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</si>
  <si>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</si>
  <si>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</si>
  <si>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</si>
  <si>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</si>
  <si>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</si>
  <si>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</si>
  <si>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</si>
  <si>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</si>
  <si>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</si>
  <si>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</si>
  <si>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</si>
  <si>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</si>
  <si>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</si>
  <si>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</si>
  <si>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</si>
  <si>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</si>
  <si>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</si>
  <si>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</si>
  <si>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</si>
  <si>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</si>
  <si>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</si>
  <si>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</si>
  <si>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</si>
  <si>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</si>
  <si>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</si>
  <si>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</si>
  <si>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</si>
  <si>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</si>
  <si>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</si>
  <si>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</si>
  <si>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</si>
  <si>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</si>
  <si>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</si>
  <si>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</si>
  <si>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</si>
  <si>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</si>
  <si>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</si>
  <si>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</si>
  <si>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</si>
  <si>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</si>
  <si>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</si>
  <si>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</si>
  <si>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</si>
  <si>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</si>
  <si>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</si>
  <si>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</si>
  <si>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</si>
  <si>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</si>
  <si>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</si>
  <si>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</si>
  <si>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</si>
  <si>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</si>
  <si>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</si>
  <si>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</si>
  <si>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</si>
  <si>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</si>
  <si>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</si>
  <si>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</si>
  <si>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</si>
  <si>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</si>
  <si>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</si>
  <si>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</si>
  <si>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</si>
  <si>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</si>
  <si>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</si>
  <si>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</si>
  <si>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</si>
  <si>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</si>
  <si>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</si>
  <si>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</si>
  <si>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</si>
  <si>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</si>
  <si>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</si>
  <si>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</si>
  <si>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</si>
  <si>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</si>
  <si>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</si>
  <si>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</si>
  <si>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</si>
  <si>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</si>
  <si>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</si>
  <si>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</si>
  <si>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</si>
  <si>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</si>
  <si>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</si>
  <si>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</si>
  <si>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</si>
  <si>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</si>
  <si>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</si>
  <si>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</si>
  <si>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</si>
  <si>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</si>
  <si>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</si>
  <si>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</si>
  <si>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</si>
  <si>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</si>
  <si>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</si>
  <si>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</si>
  <si>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</si>
  <si>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</si>
  <si>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</si>
  <si>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</si>
  <si>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</si>
  <si>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</si>
  <si>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</si>
  <si>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</si>
  <si>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</si>
  <si>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</si>
  <si>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</si>
  <si>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</si>
  <si>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</si>
  <si>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</si>
  <si>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</si>
  <si>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</si>
  <si>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</si>
  <si>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</si>
  <si>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</si>
  <si>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</si>
  <si>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</si>
  <si>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</si>
  <si>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</si>
  <si>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</si>
  <si>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</si>
  <si>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</si>
  <si>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</si>
  <si>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</si>
  <si>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</si>
  <si>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</si>
  <si>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</si>
  <si>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</si>
  <si>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</si>
  <si>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</si>
  <si>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</si>
  <si>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</si>
  <si>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</si>
  <si>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</si>
  <si>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</si>
  <si>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</si>
  <si>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</si>
  <si>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</si>
  <si>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</si>
  <si>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</si>
  <si>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</si>
  <si>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</si>
  <si>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</si>
  <si>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</si>
  <si>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</si>
  <si>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</si>
  <si>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</si>
  <si>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</si>
  <si>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</si>
  <si>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</si>
  <si>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</si>
  <si>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</si>
  <si>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</si>
  <si>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</si>
  <si>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</si>
  <si>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</si>
  <si>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</si>
  <si>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</si>
  <si>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</si>
  <si>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</si>
  <si>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</si>
  <si>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</si>
  <si>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</si>
  <si>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</si>
  <si>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</si>
  <si>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</si>
  <si>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</si>
  <si>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</si>
  <si>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</si>
  <si>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</si>
  <si>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</si>
  <si>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</si>
  <si>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</si>
  <si>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</si>
  <si>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</si>
  <si>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</si>
  <si>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</si>
  <si>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</si>
  <si>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</si>
  <si>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</si>
  <si>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</si>
  <si>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</si>
  <si>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</si>
  <si>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</si>
  <si>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</si>
  <si>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</si>
  <si>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</si>
  <si>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</si>
  <si>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</si>
  <si>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</si>
  <si>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</si>
  <si>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</si>
  <si>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</si>
  <si>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</si>
  <si>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</si>
  <si>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</si>
  <si>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</si>
  <si>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</si>
  <si>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</si>
  <si>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</si>
  <si>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</si>
  <si>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</si>
  <si>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</si>
  <si>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</si>
  <si>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</si>
  <si>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</si>
  <si>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</si>
  <si>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</si>
  <si>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</si>
  <si>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</si>
  <si>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</si>
  <si>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</si>
  <si>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</si>
  <si>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</si>
  <si>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</si>
  <si>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</si>
  <si>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</si>
  <si>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</si>
  <si>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</si>
  <si>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</si>
  <si>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</si>
  <si>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</si>
  <si>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</si>
  <si>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</si>
  <si>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</si>
  <si>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</si>
  <si>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</si>
  <si>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</si>
  <si>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</si>
  <si>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</si>
  <si>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</si>
  <si>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</si>
  <si>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</si>
  <si>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</si>
  <si>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</si>
  <si>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</si>
  <si>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</si>
  <si>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</si>
  <si>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</si>
  <si>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</si>
  <si>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</si>
  <si>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</si>
  <si>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</si>
  <si>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</si>
  <si>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</si>
  <si>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</si>
  <si>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</si>
  <si>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</si>
  <si>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</si>
  <si>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</si>
  <si>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</si>
  <si>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</si>
  <si>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</si>
  <si>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</si>
  <si>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</si>
  <si>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</si>
  <si>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</si>
  <si>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</si>
  <si>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</si>
  <si>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</si>
  <si>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</si>
  <si>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</si>
  <si>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</si>
  <si>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</si>
  <si>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</si>
  <si>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</si>
  <si>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</si>
  <si>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</si>
  <si>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</si>
  <si>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</si>
  <si>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</si>
  <si>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</si>
  <si>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</si>
  <si>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</si>
  <si>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</si>
  <si>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</si>
  <si>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</si>
  <si>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</si>
  <si>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</si>
  <si>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</si>
  <si>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</si>
  <si>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</si>
  <si>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</si>
  <si>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</si>
  <si>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</si>
  <si>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</si>
  <si>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</si>
  <si>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</si>
  <si>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</si>
  <si>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</si>
  <si>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</si>
  <si>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</si>
  <si>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</si>
  <si>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</si>
  <si>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</si>
  <si>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</si>
  <si>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</si>
  <si>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</si>
  <si>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</si>
  <si>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</si>
  <si>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</si>
  <si>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</si>
  <si>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</si>
  <si>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</si>
  <si>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</si>
  <si>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</si>
  <si>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</si>
  <si>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</si>
  <si>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</si>
  <si>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</si>
  <si>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</si>
  <si>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</si>
  <si>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</si>
  <si>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</si>
  <si>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</si>
  <si>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</si>
  <si>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</si>
  <si>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</si>
  <si>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</si>
  <si>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</si>
  <si>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</si>
  <si>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</si>
  <si>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</si>
  <si>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</si>
  <si>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</si>
  <si>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</si>
  <si>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</si>
  <si>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</si>
  <si>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</si>
  <si>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</si>
  <si>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</si>
  <si>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</si>
  <si>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</si>
  <si>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</si>
  <si>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</si>
  <si>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</si>
  <si>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</si>
  <si>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</si>
  <si>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</si>
  <si>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</si>
  <si>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</si>
  <si>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</si>
  <si>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</si>
  <si>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</si>
  <si>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</si>
  <si>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</si>
  <si>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</si>
  <si>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</si>
  <si>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</si>
  <si>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</si>
  <si>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</si>
  <si>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</si>
  <si>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</si>
  <si>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</si>
  <si>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</si>
  <si>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</si>
  <si>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</si>
  <si>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</si>
  <si>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</si>
  <si>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</si>
  <si>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</si>
  <si>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</si>
  <si>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</si>
  <si>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</si>
  <si>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</si>
  <si>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</si>
  <si>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</si>
  <si>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</si>
  <si>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</si>
  <si>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</si>
  <si>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</si>
  <si>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</si>
  <si>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</si>
  <si>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</si>
  <si>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</si>
  <si>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</si>
  <si>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</si>
  <si>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</si>
  <si>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</si>
  <si>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</si>
  <si>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</si>
  <si>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</si>
  <si>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</si>
  <si>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</si>
  <si>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</si>
  <si>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</si>
  <si>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</si>
  <si>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</si>
  <si>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</si>
  <si>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</si>
  <si>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</si>
  <si>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</si>
  <si>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</si>
  <si>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</si>
  <si>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</si>
  <si>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</si>
  <si>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</si>
  <si>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</si>
  <si>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</si>
  <si>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</si>
  <si>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</si>
  <si>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</si>
  <si>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</si>
  <si>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</si>
  <si>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</si>
  <si>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</si>
  <si>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</si>
  <si>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</si>
  <si>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</si>
  <si>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</si>
  <si>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</si>
  <si>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</si>
  <si>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</si>
  <si>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</si>
  <si>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</si>
  <si>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</si>
  <si>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</si>
  <si>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</si>
  <si>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</si>
  <si>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</si>
  <si>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</si>
  <si>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</si>
  <si>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</si>
  <si>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</si>
  <si>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</si>
  <si>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</si>
  <si>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</si>
  <si>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</si>
  <si>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</si>
  <si>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</si>
  <si>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</si>
  <si>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</si>
  <si>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</si>
  <si>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</si>
  <si>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</si>
  <si>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</si>
  <si>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</si>
  <si>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</si>
  <si>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</si>
  <si>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</si>
  <si>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</si>
  <si>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</si>
  <si>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</si>
  <si>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</si>
  <si>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</si>
  <si>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</si>
  <si>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</si>
  <si>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</si>
  <si>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</si>
  <si>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</si>
  <si>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</si>
  <si>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</si>
  <si>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</si>
  <si>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</si>
  <si>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</si>
  <si>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</si>
  <si>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</si>
  <si>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</si>
  <si>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</si>
  <si>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</si>
  <si>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</si>
  <si>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</si>
  <si>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</si>
  <si>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</si>
  <si>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</si>
  <si>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</si>
  <si>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</si>
  <si>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</si>
  <si>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</si>
  <si>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</si>
  <si>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</si>
  <si>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</si>
  <si>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</si>
  <si>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</si>
  <si>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</si>
  <si>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</si>
  <si>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</si>
  <si>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</si>
  <si>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</si>
  <si>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</si>
  <si>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</si>
  <si>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</si>
  <si>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</si>
  <si>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</si>
  <si>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</si>
  <si>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</si>
  <si>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</si>
  <si>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</si>
  <si>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</si>
  <si>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</si>
  <si>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</si>
  <si>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</si>
  <si>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</si>
  <si>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</si>
  <si>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</si>
  <si>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</si>
  <si>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</si>
  <si>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</si>
  <si>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</si>
  <si>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</si>
  <si>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</si>
  <si>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</si>
  <si>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</si>
  <si>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</si>
  <si>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</si>
  <si>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</si>
  <si>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</si>
  <si>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</si>
  <si>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</si>
  <si>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</si>
  <si>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</si>
  <si>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</si>
  <si>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</si>
  <si>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</si>
  <si>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</si>
  <si>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</si>
  <si>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</si>
  <si>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</si>
  <si>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</si>
  <si>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</si>
  <si>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</si>
  <si>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</si>
  <si>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</si>
  <si>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</si>
  <si>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</si>
  <si>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</si>
  <si>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</si>
  <si>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</si>
  <si>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</si>
  <si>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</si>
  <si>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</si>
  <si>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</si>
  <si>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</si>
  <si>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</si>
  <si>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</si>
  <si>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</si>
  <si>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</si>
  <si>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</si>
  <si>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</si>
  <si>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</si>
  <si>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</si>
  <si>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</si>
  <si>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</si>
  <si>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</si>
  <si>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</si>
  <si>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</si>
  <si>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</si>
  <si>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</si>
  <si>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</si>
  <si>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</si>
  <si>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</si>
  <si>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</si>
  <si>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</si>
  <si>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</si>
  <si>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</si>
  <si>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</si>
  <si>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</si>
  <si>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</si>
  <si>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</si>
  <si>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</si>
  <si>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</si>
  <si>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</si>
  <si>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</si>
  <si>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</si>
  <si>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</si>
  <si>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</si>
  <si>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</si>
  <si>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</si>
  <si>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</si>
  <si>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</si>
  <si>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</si>
  <si>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</si>
  <si>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</si>
  <si>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</si>
  <si>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</si>
  <si>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</si>
  <si>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</si>
  <si>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</si>
  <si>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</si>
  <si>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</si>
  <si>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</si>
  <si>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</si>
  <si>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</si>
  <si>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</si>
  <si>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</si>
  <si>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</si>
  <si>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</si>
  <si>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</si>
  <si>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</si>
  <si>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</si>
  <si>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</si>
  <si>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</si>
  <si>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</si>
  <si>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</si>
  <si>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</si>
  <si>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</si>
  <si>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</si>
  <si>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</si>
  <si>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</si>
  <si>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</si>
  <si>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</si>
  <si>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</si>
  <si>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</si>
  <si>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</si>
  <si>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</si>
  <si>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</si>
  <si>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</si>
  <si>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</si>
  <si>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</si>
  <si>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</si>
  <si>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</si>
  <si>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</si>
  <si>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</si>
  <si>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</si>
  <si>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</si>
  <si>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</si>
  <si>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</si>
  <si>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</si>
  <si>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</si>
  <si>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</si>
  <si>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</si>
  <si>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</si>
  <si>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</si>
  <si>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</si>
  <si>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</si>
  <si>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</si>
  <si>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</si>
  <si>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</si>
  <si>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</si>
  <si>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</si>
  <si>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</si>
  <si>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</si>
  <si>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</si>
  <si>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</si>
  <si>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</si>
  <si>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</si>
  <si>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</si>
  <si>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</si>
  <si>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</si>
  <si>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</si>
  <si>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</si>
  <si>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</si>
  <si>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</si>
  <si>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</si>
  <si>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</si>
  <si>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</si>
  <si>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</si>
  <si>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</si>
  <si>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</si>
  <si>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</si>
  <si>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</si>
  <si>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</si>
  <si>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</si>
  <si>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</si>
  <si>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</si>
  <si>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</si>
  <si>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</si>
  <si>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</si>
  <si>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</si>
  <si>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</si>
  <si>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</si>
  <si>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</si>
  <si>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</si>
  <si>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</si>
  <si>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</si>
  <si>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</si>
  <si>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</si>
  <si>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</si>
  <si>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</si>
  <si>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</si>
  <si>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</si>
  <si>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</si>
  <si>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</si>
  <si>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</si>
  <si>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</si>
  <si>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</si>
  <si>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</si>
  <si>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</si>
  <si>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</si>
  <si>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</si>
  <si>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</si>
  <si>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</si>
  <si>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</si>
  <si>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</si>
  <si>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</si>
  <si>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</si>
  <si>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</si>
  <si>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</si>
  <si>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</si>
  <si>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</si>
  <si>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</si>
  <si>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</si>
  <si>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</si>
  <si>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</si>
  <si>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</si>
  <si>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</si>
  <si>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</si>
  <si>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</si>
  <si>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</si>
  <si>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</si>
  <si>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</si>
  <si>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</si>
  <si>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</si>
  <si>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</si>
  <si>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</si>
  <si>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</si>
  <si>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</si>
  <si>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</si>
  <si>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</si>
  <si>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</si>
  <si>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</si>
  <si>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</si>
  <si>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</si>
  <si>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</si>
  <si>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</si>
  <si>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</si>
  <si>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</si>
  <si>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</si>
  <si>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</si>
  <si>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</si>
  <si>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</si>
  <si>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</si>
  <si>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</si>
  <si>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</si>
  <si>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</si>
  <si>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</si>
  <si>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</si>
  <si>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</si>
  <si>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</si>
  <si>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</si>
  <si>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</si>
  <si>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</si>
  <si>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</si>
  <si>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</si>
  <si>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</si>
  <si>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</si>
  <si>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</si>
  <si>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</si>
  <si>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</si>
  <si>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</si>
  <si>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</si>
  <si>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</si>
  <si>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</si>
  <si>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</si>
  <si>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</si>
  <si>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</si>
  <si>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</si>
  <si>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</si>
  <si>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</si>
  <si>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</si>
  <si>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</si>
  <si>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</si>
  <si>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</si>
  <si>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</si>
  <si>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</si>
  <si>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</si>
  <si>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</si>
  <si>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</si>
  <si>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</si>
  <si>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</si>
  <si>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</si>
  <si>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</si>
  <si>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</si>
  <si>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</si>
  <si>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</si>
  <si>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</si>
  <si>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</si>
  <si>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</si>
  <si>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</si>
  <si>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</si>
  <si>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</si>
  <si>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</si>
  <si>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</si>
  <si>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</si>
  <si>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</si>
  <si>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</si>
  <si>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</si>
  <si>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</si>
  <si>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</si>
  <si>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</si>
  <si>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</si>
  <si>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</si>
  <si>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</si>
  <si>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</si>
  <si>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</si>
  <si>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</si>
  <si>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</si>
  <si>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</si>
  <si>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</si>
  <si>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</si>
  <si>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</si>
  <si>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</si>
  <si>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</si>
  <si>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</si>
  <si>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</si>
  <si>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</si>
  <si>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</si>
  <si>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</si>
  <si>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</si>
  <si>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</si>
  <si>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</si>
  <si>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</si>
  <si>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</si>
  <si>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</si>
  <si>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</si>
  <si>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</si>
  <si>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</si>
  <si>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</si>
  <si>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</si>
  <si>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</si>
  <si>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</si>
  <si>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</si>
  <si>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</si>
  <si>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</si>
  <si>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</si>
  <si>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</si>
  <si>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</si>
  <si>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</si>
  <si>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</si>
  <si>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</si>
  <si>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</si>
  <si>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</si>
  <si>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</si>
  <si>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</si>
  <si>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</si>
  <si>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</si>
  <si>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</si>
  <si>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</si>
  <si>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</si>
  <si>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</si>
  <si>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</si>
  <si>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</si>
  <si>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</si>
  <si>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</si>
  <si>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</si>
  <si>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</si>
  <si>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</si>
  <si>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</si>
  <si>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</si>
  <si>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</si>
  <si>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</si>
  <si>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</si>
  <si>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</si>
  <si>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</si>
  <si>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</si>
  <si>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</si>
  <si>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</si>
  <si>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</si>
  <si>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</si>
  <si>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</si>
  <si>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</si>
  <si>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</si>
  <si>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</si>
  <si>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</si>
  <si>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</si>
  <si>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</si>
  <si>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</si>
  <si>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</si>
  <si>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</si>
  <si>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</si>
  <si>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</si>
  <si>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</si>
  <si>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</si>
  <si>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</si>
  <si>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</si>
  <si>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</si>
  <si>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</si>
  <si>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</si>
  <si>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</si>
  <si>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</si>
  <si>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</si>
  <si>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</si>
  <si>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</si>
  <si>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</si>
  <si>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</si>
  <si>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</si>
  <si>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</si>
  <si>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</si>
  <si>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</si>
  <si>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</si>
  <si>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</si>
  <si>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</si>
  <si>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</si>
  <si>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</si>
  <si>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</si>
  <si>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</si>
  <si>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</si>
  <si>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</si>
  <si>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</si>
  <si>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</si>
  <si>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</si>
  <si>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</si>
  <si>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</si>
  <si>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</si>
  <si>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</si>
  <si>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</si>
  <si>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</si>
  <si>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</si>
  <si>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</si>
  <si>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</si>
  <si>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</si>
  <si>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</si>
  <si>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</si>
  <si>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</si>
  <si>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</si>
  <si>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</si>
  <si>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</si>
  <si>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</si>
  <si>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</si>
  <si>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</si>
  <si>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</si>
  <si>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</si>
  <si>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</si>
  <si>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</si>
  <si>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</si>
  <si>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</si>
  <si>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</si>
  <si>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</si>
  <si>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</si>
  <si>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</si>
  <si>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</si>
  <si>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</si>
  <si>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</si>
  <si>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</si>
  <si>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</si>
  <si>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</si>
  <si>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</si>
  <si>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</si>
  <si>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</si>
  <si>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</si>
  <si>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</si>
  <si>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</si>
  <si>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</si>
  <si>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</si>
  <si>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</si>
  <si>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</si>
  <si>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</si>
  <si>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</si>
  <si>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</si>
  <si>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</si>
  <si>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</si>
  <si>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</si>
  <si>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</si>
  <si>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</si>
  <si>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</si>
  <si>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</si>
  <si>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</si>
  <si>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</si>
  <si>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</si>
  <si>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</si>
  <si>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</si>
  <si>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</si>
  <si>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</si>
  <si>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</si>
  <si>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</si>
  <si>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</si>
  <si>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</si>
  <si>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</si>
  <si>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</si>
  <si>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</si>
  <si>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</si>
  <si>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</si>
  <si>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</si>
  <si>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</si>
  <si>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</si>
  <si>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</si>
  <si>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</si>
  <si>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</si>
  <si>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</si>
  <si>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</si>
  <si>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</si>
  <si>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</si>
  <si>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</si>
  <si>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</si>
  <si>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</si>
  <si>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</si>
  <si>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</si>
  <si>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</si>
  <si>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</si>
  <si>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</si>
  <si>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</si>
  <si>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</si>
  <si>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</si>
  <si>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</si>
  <si>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</si>
  <si>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</si>
  <si>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</si>
  <si>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</si>
  <si>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</si>
  <si>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</si>
  <si>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</si>
  <si>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</si>
  <si>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</si>
  <si>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</si>
  <si>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</si>
  <si>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</si>
  <si>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</si>
  <si>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</si>
  <si>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</si>
  <si>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</si>
  <si>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</si>
  <si>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</si>
  <si>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</si>
  <si>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</si>
  <si>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</si>
  <si>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</si>
  <si>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</si>
  <si>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</si>
  <si>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</si>
  <si>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</si>
  <si>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</si>
  <si>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</si>
  <si>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</si>
  <si>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</si>
  <si>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</si>
  <si>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</si>
  <si>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</si>
  <si>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</si>
  <si>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</si>
  <si>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</si>
  <si>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</si>
  <si>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</si>
  <si>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</si>
  <si>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</si>
  <si>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</si>
  <si>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</si>
  <si>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</si>
  <si>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</si>
  <si>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</si>
  <si>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</si>
  <si>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</si>
  <si>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</si>
  <si>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</si>
  <si>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</si>
  <si>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</si>
  <si>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</si>
  <si>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</si>
  <si>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</si>
  <si>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</si>
  <si>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</si>
  <si>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</si>
  <si>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</si>
  <si>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</si>
  <si>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</si>
  <si>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</si>
  <si>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</si>
  <si>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</si>
  <si>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</si>
  <si>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</si>
  <si>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</si>
  <si>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</si>
  <si>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</si>
  <si>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</si>
  <si>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</si>
  <si>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</si>
  <si>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</si>
  <si>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</si>
  <si>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</si>
  <si>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</si>
  <si>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</si>
  <si>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</si>
  <si>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</si>
  <si>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</si>
  <si>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</si>
  <si>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</si>
  <si>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</si>
  <si>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</si>
  <si>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</si>
  <si>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</si>
  <si>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</si>
  <si>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</si>
  <si>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</si>
  <si>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</si>
  <si>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</si>
  <si>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</si>
  <si>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</si>
  <si>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</si>
  <si>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</si>
  <si>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</si>
  <si>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</si>
  <si>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</si>
  <si>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</si>
  <si>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</si>
  <si>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</si>
  <si>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</si>
  <si>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</si>
  <si>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</si>
  <si>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</si>
  <si>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</si>
  <si>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</si>
  <si>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</si>
  <si>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</si>
  <si>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</si>
  <si>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</si>
  <si>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</si>
  <si>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</si>
  <si>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</si>
  <si>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</si>
  <si>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</si>
  <si>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</si>
  <si>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</si>
  <si>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</si>
  <si>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</si>
  <si>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</si>
  <si>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</si>
  <si>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</si>
  <si>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</si>
  <si>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</si>
  <si>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</si>
  <si>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</si>
  <si>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</si>
  <si>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</si>
  <si>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</si>
  <si>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</si>
  <si>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</si>
  <si>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</si>
  <si>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</si>
  <si>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</si>
  <si>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</si>
  <si>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</si>
  <si>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</si>
  <si>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</si>
  <si>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</si>
  <si>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</si>
  <si>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</si>
  <si>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</si>
  <si>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</si>
  <si>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</si>
  <si>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</si>
  <si>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</si>
  <si>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</si>
  <si>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</si>
  <si>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</si>
  <si>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</si>
  <si>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</si>
  <si>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</si>
  <si>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</si>
  <si>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</si>
  <si>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</si>
  <si>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</si>
  <si>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</si>
  <si>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</si>
  <si>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</si>
  <si>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</si>
  <si>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</si>
  <si>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</si>
  <si>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</si>
  <si>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</si>
  <si>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</si>
  <si>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</si>
  <si>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</si>
  <si>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</si>
  <si>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</si>
  <si>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</si>
  <si>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</si>
  <si>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</si>
  <si>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</si>
  <si>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</si>
  <si>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</si>
  <si>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</si>
  <si>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</si>
  <si>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</si>
  <si>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</si>
  <si>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</si>
  <si>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</si>
  <si>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</si>
  <si>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</si>
  <si>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</si>
  <si>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</si>
  <si>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</si>
  <si>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</si>
  <si>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</si>
  <si>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</si>
  <si>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</si>
  <si>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</si>
  <si>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</si>
  <si>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</si>
  <si>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</si>
  <si>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</si>
  <si>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</si>
  <si>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</si>
  <si>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</si>
  <si>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</si>
  <si>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</si>
  <si>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</si>
  <si>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</si>
  <si>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</si>
  <si>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</si>
  <si>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</si>
  <si>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</si>
  <si>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</si>
  <si>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</si>
  <si>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</si>
  <si>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</si>
  <si>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</si>
  <si>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</si>
  <si>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</si>
  <si>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</si>
  <si>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</si>
  <si>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</si>
  <si>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</si>
  <si>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</si>
  <si>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</si>
  <si>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</si>
  <si>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</si>
  <si>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</si>
  <si>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</si>
  <si>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</si>
  <si>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</si>
  <si>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</si>
  <si>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</si>
  <si>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</si>
  <si>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</si>
  <si>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</si>
  <si>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</si>
  <si>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</si>
  <si>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</si>
  <si>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</si>
  <si>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</si>
  <si>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</si>
  <si>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</si>
  <si>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</si>
  <si>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</si>
  <si>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</si>
  <si>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</si>
  <si>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</si>
  <si>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</si>
  <si>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</si>
  <si>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</si>
  <si>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</si>
  <si>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</si>
  <si>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</si>
  <si>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</si>
  <si>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</si>
  <si>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</si>
  <si>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</si>
  <si>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</si>
  <si>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</si>
  <si>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</si>
  <si>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</si>
  <si>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</si>
  <si>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</si>
  <si>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</si>
  <si>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</si>
  <si>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</si>
  <si>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</si>
  <si>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</si>
  <si>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</si>
  <si>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</si>
  <si>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</si>
  <si>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</si>
  <si>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</si>
  <si>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</si>
  <si>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</si>
  <si>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</si>
  <si>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</si>
  <si>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</si>
  <si>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</si>
  <si>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</si>
  <si>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</si>
  <si>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</si>
  <si>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</si>
  <si>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</si>
  <si>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</si>
  <si>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</si>
  <si>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</si>
  <si>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</si>
  <si>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</si>
  <si>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</si>
  <si>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</si>
  <si>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</si>
  <si>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</si>
  <si>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</si>
  <si>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</si>
  <si>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</si>
  <si>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</si>
  <si>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</si>
  <si>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</si>
  <si>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</si>
  <si>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</si>
  <si>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</si>
  <si>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</si>
  <si>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</si>
  <si>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</si>
  <si>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</si>
  <si>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</si>
  <si>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</si>
  <si>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</si>
  <si>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</si>
  <si>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</si>
  <si>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</si>
  <si>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</si>
  <si>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</si>
  <si>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</si>
  <si>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</si>
  <si>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</si>
  <si>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</si>
  <si>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</si>
  <si>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</si>
  <si>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</si>
  <si>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</si>
  <si>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</si>
  <si>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</si>
  <si>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</si>
  <si>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</si>
  <si>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</si>
  <si>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</si>
  <si>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</si>
  <si>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</si>
  <si>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</si>
  <si>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</si>
  <si>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</si>
  <si>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</si>
  <si>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</si>
  <si>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</si>
  <si>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</si>
  <si>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</si>
  <si>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</si>
  <si>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</si>
  <si>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</si>
  <si>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</si>
  <si>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</si>
  <si>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</si>
  <si>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</si>
  <si>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</si>
  <si>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</si>
  <si>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</si>
  <si>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</si>
  <si>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</si>
  <si>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</si>
  <si>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</si>
  <si>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</si>
  <si>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</si>
  <si>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</si>
  <si>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</si>
  <si>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</si>
  <si>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</si>
  <si>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</si>
  <si>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</si>
  <si>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</si>
  <si>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</si>
  <si>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</si>
  <si>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</si>
  <si>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</si>
  <si>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</si>
  <si>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</si>
  <si>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</si>
  <si>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</si>
  <si>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</si>
  <si>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</si>
  <si>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</si>
  <si>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</si>
  <si>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</si>
  <si>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</si>
  <si>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</si>
  <si>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</si>
  <si>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</si>
  <si>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</si>
  <si>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</si>
  <si>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</si>
  <si>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</si>
  <si>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</si>
  <si>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</si>
  <si>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</si>
  <si>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</si>
  <si>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</si>
  <si>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</si>
  <si>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</si>
  <si>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</si>
  <si>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</si>
  <si>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</si>
  <si>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</si>
  <si>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</si>
  <si>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</si>
  <si>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</si>
  <si>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</si>
  <si>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</si>
  <si>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</si>
  <si>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</si>
  <si>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</si>
  <si>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</si>
  <si>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</si>
  <si>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</si>
  <si>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</si>
  <si>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</si>
  <si>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</si>
  <si>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</si>
  <si>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</si>
  <si>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</si>
  <si>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</si>
  <si>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</si>
  <si>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</si>
  <si>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</si>
  <si>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</si>
  <si>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</si>
  <si>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</si>
  <si>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</si>
  <si>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</si>
  <si>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</si>
  <si>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</si>
  <si>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</si>
  <si>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</si>
  <si>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</si>
  <si>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</si>
  <si>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</si>
  <si>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</si>
  <si>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</si>
  <si>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</si>
  <si>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</si>
  <si>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</si>
  <si>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</si>
  <si>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</si>
  <si>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</si>
  <si>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</si>
  <si>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</si>
  <si>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</si>
  <si>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</si>
  <si>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</si>
  <si>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</si>
  <si>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</si>
  <si>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</si>
  <si>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</si>
  <si>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</si>
  <si>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</si>
  <si>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</si>
  <si>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</si>
  <si>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</si>
  <si>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</si>
  <si>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</si>
  <si>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</si>
  <si>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</si>
  <si>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</si>
  <si>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</si>
  <si>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</si>
  <si>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</si>
  <si>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</si>
  <si>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</si>
  <si>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</si>
  <si>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</si>
  <si>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</si>
  <si>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</si>
  <si>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</si>
  <si>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</si>
  <si>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</si>
  <si>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</si>
  <si>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</si>
  <si>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</si>
  <si>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</si>
  <si>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</si>
  <si>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</si>
  <si>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</si>
  <si>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</si>
  <si>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</si>
  <si>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</si>
  <si>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</si>
  <si>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</si>
  <si>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</si>
  <si>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</si>
  <si>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</si>
  <si>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</si>
  <si>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</si>
  <si>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</si>
  <si>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</si>
  <si>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</si>
  <si>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</si>
  <si>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</si>
  <si>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</si>
  <si>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</si>
  <si>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</si>
  <si>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</si>
  <si>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</si>
  <si>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</si>
  <si>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</si>
  <si>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</si>
  <si>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</si>
  <si>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</si>
  <si>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</si>
  <si>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</si>
  <si>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</si>
  <si>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</si>
  <si>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</si>
  <si>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</si>
  <si>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</si>
  <si>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</si>
  <si>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</si>
  <si>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</si>
  <si>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</si>
  <si>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</si>
  <si>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</si>
  <si>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</si>
  <si>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</si>
  <si>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</si>
  <si>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</si>
  <si>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</si>
  <si>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</si>
  <si>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</si>
  <si>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</si>
  <si>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</si>
  <si>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</si>
  <si>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</si>
  <si>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</si>
  <si>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</si>
  <si>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</si>
  <si>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</si>
  <si>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</si>
  <si>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</si>
  <si>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</si>
  <si>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</si>
  <si>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</si>
  <si>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</si>
  <si>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</si>
  <si>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</si>
  <si>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</si>
  <si>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</si>
  <si>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</si>
  <si>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</si>
  <si>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</si>
  <si>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</si>
  <si>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</si>
  <si>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</si>
  <si>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</si>
  <si>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</si>
  <si>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</si>
  <si>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</si>
  <si>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</si>
  <si>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</si>
  <si>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</si>
  <si>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</si>
  <si>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</si>
  <si>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</si>
  <si>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</si>
  <si>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</si>
  <si>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</si>
  <si>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</si>
  <si>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</si>
  <si>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</si>
  <si>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</si>
  <si>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</si>
  <si>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</si>
  <si>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</si>
  <si>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</si>
  <si>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</si>
  <si>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</si>
  <si>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</si>
  <si>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</si>
  <si>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</si>
  <si>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</si>
  <si>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</si>
  <si>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</si>
  <si>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</si>
  <si>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</si>
  <si>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</si>
  <si>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</si>
  <si>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</si>
  <si>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</si>
  <si>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</si>
  <si>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</si>
  <si>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</si>
  <si>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</si>
  <si>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</si>
  <si>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</si>
  <si>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</si>
  <si>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</si>
  <si>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</si>
  <si>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</si>
  <si>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</si>
  <si>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</si>
  <si>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</si>
  <si>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</si>
  <si>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</si>
  <si>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</si>
  <si>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</si>
  <si>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</si>
  <si>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</si>
  <si>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</si>
  <si>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</si>
  <si>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</si>
  <si>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</si>
  <si>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</si>
  <si>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</si>
  <si>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</si>
  <si>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</si>
  <si>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</si>
  <si>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</si>
  <si>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</si>
  <si>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</si>
  <si>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</si>
  <si>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</si>
  <si>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</si>
  <si>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</si>
  <si>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</si>
  <si>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</si>
  <si>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</si>
  <si>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</si>
  <si>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</si>
  <si>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</si>
  <si>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</si>
  <si>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</si>
  <si>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</si>
  <si>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</si>
  <si>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</si>
  <si>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</si>
  <si>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</si>
  <si>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</si>
  <si>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</si>
  <si>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</si>
  <si>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</si>
  <si>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</si>
  <si>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</si>
  <si>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</si>
  <si>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</si>
  <si>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</si>
  <si>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</si>
  <si>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</si>
  <si>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</si>
  <si>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</si>
  <si>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</si>
  <si>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</si>
  <si>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</si>
  <si>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</si>
  <si>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</si>
  <si>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</si>
  <si>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</si>
  <si>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</si>
  <si>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</si>
  <si>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</si>
  <si>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</si>
  <si>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</si>
  <si>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</si>
  <si>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</si>
  <si>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</si>
  <si>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</si>
  <si>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</si>
  <si>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</si>
  <si>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</si>
  <si>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</si>
  <si>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</si>
  <si>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</si>
  <si>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</si>
  <si>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</si>
  <si>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</si>
  <si>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</si>
  <si>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</si>
  <si>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</si>
  <si>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</si>
  <si>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</si>
  <si>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</si>
  <si>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</si>
  <si>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</si>
  <si>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</si>
  <si>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</si>
  <si>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</si>
  <si>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</si>
  <si>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</si>
  <si>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</si>
  <si>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</si>
  <si>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</si>
  <si>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</si>
  <si>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</si>
  <si>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</si>
  <si>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</si>
  <si>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</si>
  <si>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</si>
  <si>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</si>
  <si>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</si>
  <si>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</si>
  <si>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</si>
  <si>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</si>
  <si>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</si>
  <si>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</si>
  <si>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</si>
  <si>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</si>
  <si>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</si>
  <si>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</si>
  <si>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</si>
  <si>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</si>
  <si>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</si>
  <si>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</si>
  <si>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</si>
  <si>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</si>
  <si>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</si>
  <si>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</si>
  <si>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</si>
  <si>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</si>
  <si>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</si>
  <si>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</si>
  <si>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</si>
  <si>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</si>
  <si>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</si>
  <si>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</si>
  <si>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</si>
  <si>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</si>
  <si>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</si>
  <si>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</si>
  <si>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</si>
  <si>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</si>
  <si>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</si>
  <si>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</si>
  <si>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</si>
  <si>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</si>
  <si>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</si>
  <si>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</si>
  <si>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</si>
  <si>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</si>
  <si>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</si>
  <si>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</si>
  <si>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</si>
  <si>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</si>
  <si>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</si>
  <si>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</si>
  <si>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</si>
  <si>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</si>
  <si>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</si>
  <si>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</si>
  <si>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</si>
  <si>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</si>
  <si>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</si>
  <si>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</si>
  <si>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</si>
  <si>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</si>
  <si>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</si>
  <si>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</si>
  <si>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</si>
  <si>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</si>
  <si>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</si>
  <si>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</si>
  <si>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</si>
  <si>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</si>
  <si>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</si>
  <si>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</si>
  <si>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</si>
  <si>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</si>
  <si>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</si>
  <si>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</si>
  <si>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</si>
  <si>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</si>
  <si>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</si>
  <si>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</si>
  <si>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</si>
  <si>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</si>
  <si>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</si>
  <si>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</si>
  <si>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</si>
  <si>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</si>
  <si>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</si>
  <si>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</si>
  <si>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</si>
  <si>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</si>
  <si>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</si>
  <si>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</si>
  <si>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</si>
  <si>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</si>
  <si>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</si>
  <si>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</si>
  <si>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</si>
  <si>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</si>
  <si>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</si>
  <si>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</si>
  <si>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</si>
  <si>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</si>
  <si>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</si>
  <si>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</si>
  <si>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</si>
  <si>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</si>
  <si>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</si>
  <si>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</si>
  <si>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</si>
  <si>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</si>
  <si>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</si>
  <si>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</si>
  <si>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</si>
  <si>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</si>
  <si>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</si>
  <si>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</si>
  <si>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</si>
  <si>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</si>
  <si>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</si>
  <si>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</si>
  <si>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</si>
  <si>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</si>
  <si>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</si>
  <si>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</si>
  <si>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</si>
  <si>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</si>
  <si>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</si>
  <si>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</si>
  <si>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</si>
  <si>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</si>
  <si>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</si>
  <si>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</si>
  <si>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</si>
  <si>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</si>
  <si>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</si>
  <si>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</si>
  <si>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</si>
  <si>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</si>
  <si>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</si>
  <si>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</si>
  <si>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</si>
  <si>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</si>
  <si>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</si>
  <si>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</si>
  <si>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</si>
  <si>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</si>
  <si>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</si>
  <si>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</si>
  <si>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</si>
  <si>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</si>
  <si>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</si>
  <si>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</si>
  <si>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</si>
  <si>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</si>
  <si>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</si>
  <si>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</si>
  <si>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</si>
  <si>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</si>
  <si>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</si>
  <si>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</si>
  <si>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</si>
  <si>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</si>
  <si>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</si>
  <si>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</si>
  <si>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</si>
  <si>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</si>
  <si>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</si>
  <si>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</si>
  <si>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</si>
  <si>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</si>
  <si>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</si>
  <si>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</si>
  <si>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</si>
  <si>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</si>
  <si>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</si>
  <si>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</si>
  <si>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</si>
  <si>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</si>
  <si>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</si>
  <si>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</si>
  <si>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</si>
  <si>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</si>
  <si>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</si>
  <si>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</si>
  <si>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</si>
  <si>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</si>
  <si>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</si>
  <si>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</si>
  <si>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</si>
  <si>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</si>
  <si>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</si>
  <si>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</si>
  <si>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</si>
  <si>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</si>
  <si>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</si>
  <si>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</si>
  <si>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</si>
  <si>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</si>
  <si>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</si>
  <si>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</si>
  <si>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</si>
  <si>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</si>
  <si>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</si>
  <si>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</si>
  <si>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</si>
  <si>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</si>
  <si>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</si>
  <si>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</si>
  <si>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</si>
  <si>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</si>
  <si>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</si>
  <si>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</si>
  <si>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</si>
  <si>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</si>
  <si>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</si>
  <si>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</si>
  <si>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</si>
  <si>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</si>
  <si>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</si>
  <si>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</si>
  <si>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</si>
  <si>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</si>
  <si>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</si>
  <si>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</si>
  <si>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</si>
  <si>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</si>
  <si>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</si>
  <si>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</si>
  <si>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</si>
  <si>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</si>
  <si>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</si>
  <si>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</si>
  <si>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</si>
  <si>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</si>
  <si>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</si>
  <si>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</si>
  <si>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</si>
  <si>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</si>
  <si>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</si>
  <si>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</si>
  <si>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</si>
  <si>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</si>
  <si>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</si>
  <si>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</si>
  <si>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</si>
  <si>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</si>
  <si>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</si>
  <si>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</si>
  <si>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</si>
  <si>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</si>
  <si>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</si>
  <si>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</si>
  <si>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</si>
  <si>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</si>
  <si>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</si>
  <si>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</si>
  <si>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</si>
  <si>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</si>
  <si>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</si>
  <si>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</si>
  <si>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</si>
  <si>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</si>
  <si>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</si>
  <si>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</si>
  <si>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</si>
  <si>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</si>
  <si>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</si>
  <si>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</si>
  <si>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</si>
  <si>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</si>
  <si>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</si>
  <si>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</si>
  <si>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</si>
  <si>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</si>
  <si>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</si>
  <si>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</si>
  <si>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</si>
  <si>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</si>
  <si>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</si>
  <si>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</si>
  <si>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</si>
  <si>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</si>
  <si>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</si>
  <si>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</si>
  <si>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</si>
  <si>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</si>
  <si>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</si>
  <si>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</si>
  <si>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</si>
  <si>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</si>
  <si>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</si>
  <si>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</si>
  <si>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</si>
  <si>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</si>
  <si>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</si>
  <si>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</si>
  <si>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</si>
  <si>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</si>
  <si>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</si>
  <si>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</si>
  <si>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</si>
  <si>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</si>
  <si>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</si>
  <si>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</si>
  <si>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</si>
  <si>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</si>
  <si>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</si>
  <si>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</si>
  <si>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</si>
  <si>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</si>
  <si>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</si>
  <si>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</si>
  <si>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</si>
  <si>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</si>
  <si>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</si>
  <si>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</si>
  <si>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</si>
  <si>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</si>
  <si>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</si>
  <si>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</si>
  <si>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</si>
  <si>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</si>
  <si>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</si>
  <si>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</si>
  <si>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</si>
  <si>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</si>
  <si>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</si>
  <si>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</si>
  <si>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</si>
  <si>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</si>
  <si>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</si>
  <si>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</si>
  <si>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</si>
  <si>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</si>
  <si>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</si>
  <si>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</si>
  <si>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</si>
  <si>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</si>
  <si>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</si>
  <si>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</si>
  <si>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</si>
  <si>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</si>
  <si>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</si>
  <si>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</si>
  <si>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</si>
  <si>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</si>
  <si>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</si>
  <si>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</si>
  <si>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</si>
  <si>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</si>
  <si>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</si>
  <si>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</si>
  <si>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</si>
  <si>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</si>
  <si>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</si>
  <si>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</si>
  <si>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</si>
  <si>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</si>
  <si>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</si>
  <si>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</si>
  <si>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</si>
  <si>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</si>
  <si>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</si>
  <si>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</si>
  <si>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</si>
  <si>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</si>
  <si>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</si>
  <si>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</si>
  <si>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</si>
  <si>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</si>
  <si>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</si>
  <si>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</si>
  <si>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</si>
  <si>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</si>
  <si>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</si>
  <si>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</si>
  <si>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</si>
  <si>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</si>
  <si>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</si>
  <si>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</si>
  <si>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</si>
  <si>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</si>
  <si>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</si>
  <si>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</si>
  <si>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</si>
  <si>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</si>
  <si>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</si>
  <si>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</si>
  <si>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</si>
  <si>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</si>
  <si>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</si>
  <si>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</si>
  <si>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</si>
  <si>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</si>
  <si>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</si>
  <si>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</si>
  <si>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</si>
  <si>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</si>
  <si>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</si>
  <si>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</si>
  <si>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</si>
  <si>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</si>
  <si>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</si>
  <si>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</si>
  <si>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</si>
  <si>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</si>
  <si>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</si>
  <si>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</si>
  <si>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</si>
  <si>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</si>
  <si>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</si>
  <si>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</si>
  <si>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</si>
  <si>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</si>
  <si>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</si>
  <si>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</si>
  <si>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</si>
  <si>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</si>
  <si>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</si>
  <si>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</si>
  <si>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</si>
  <si>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</si>
  <si>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</si>
  <si>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</si>
  <si>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</si>
  <si>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</si>
  <si>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</si>
  <si>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</si>
  <si>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</si>
  <si>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</si>
  <si>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</si>
  <si>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</si>
  <si>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</si>
  <si>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</si>
  <si>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</si>
  <si>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</si>
  <si>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</si>
  <si>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</si>
  <si>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</si>
  <si>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</si>
  <si>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</si>
  <si>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</si>
  <si>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</si>
  <si>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</si>
  <si>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</si>
  <si>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</si>
  <si>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</si>
  <si>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</si>
  <si>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</si>
  <si>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</si>
  <si>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</si>
  <si>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</si>
  <si>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</si>
  <si>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</si>
  <si>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</si>
  <si>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</si>
  <si>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</si>
  <si>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</si>
  <si>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</si>
  <si>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</si>
  <si>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</si>
  <si>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</si>
  <si>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</si>
  <si>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</si>
  <si>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</si>
  <si>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</si>
  <si>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</si>
  <si>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</si>
  <si>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</si>
  <si>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</si>
  <si>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</si>
  <si>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</si>
  <si>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</si>
  <si>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</si>
  <si>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</si>
  <si>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</si>
  <si>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</si>
  <si>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</si>
  <si>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</si>
  <si>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</si>
  <si>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</si>
  <si>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</si>
  <si>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</si>
  <si>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</si>
  <si>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</si>
  <si>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</si>
  <si>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</si>
  <si>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</si>
  <si>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</si>
  <si>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</si>
  <si>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</si>
  <si>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</si>
  <si>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</si>
  <si>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</si>
  <si>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</si>
  <si>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</si>
  <si>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</si>
  <si>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</si>
  <si>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</si>
  <si>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</si>
  <si>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</si>
  <si>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</si>
  <si>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</si>
  <si>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</si>
  <si>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</si>
  <si>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</si>
  <si>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</si>
  <si>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</si>
  <si>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</si>
  <si>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</si>
  <si>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</si>
  <si>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</si>
  <si>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</si>
  <si>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</si>
  <si>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</si>
  <si>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</si>
  <si>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</si>
  <si>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</si>
  <si>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</si>
  <si>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</si>
  <si>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</si>
  <si>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</si>
  <si>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</si>
  <si>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</si>
  <si>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</si>
  <si>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</si>
  <si>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</si>
  <si>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</si>
  <si>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</si>
  <si>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</si>
  <si>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</si>
  <si>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</si>
  <si>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</si>
  <si>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</si>
  <si>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</si>
  <si>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</si>
  <si>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</si>
  <si>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</si>
  <si>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</si>
  <si>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</si>
  <si>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</si>
  <si>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</si>
  <si>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</si>
  <si>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</si>
  <si>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</si>
  <si>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</si>
  <si>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</si>
  <si>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</si>
  <si>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</si>
  <si>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</si>
  <si>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</si>
  <si>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</si>
  <si>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</si>
  <si>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</si>
  <si>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</si>
  <si>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</si>
  <si>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</si>
  <si>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</si>
  <si>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</si>
  <si>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</si>
  <si>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</si>
  <si>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</si>
  <si>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</si>
  <si>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</si>
  <si>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</si>
  <si>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</si>
  <si>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</si>
  <si>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</si>
  <si>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</si>
  <si>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</si>
  <si>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</si>
  <si>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</si>
  <si>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</si>
  <si>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</si>
  <si>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</si>
  <si>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</si>
  <si>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</si>
  <si>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</si>
  <si>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</si>
  <si>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</si>
  <si>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</si>
  <si>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</si>
  <si>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</si>
  <si>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</si>
  <si>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</si>
  <si>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</si>
  <si>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</si>
  <si>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</si>
  <si>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</si>
  <si>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</si>
  <si>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</si>
  <si>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</si>
  <si>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</si>
  <si>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</si>
  <si>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</si>
  <si>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</si>
  <si>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</si>
  <si>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</si>
  <si>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</si>
  <si>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</si>
  <si>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</si>
  <si>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</si>
  <si>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</si>
  <si>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</si>
  <si>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</si>
  <si>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</si>
  <si>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</si>
  <si>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</si>
  <si>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</si>
  <si>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</si>
  <si>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</si>
  <si>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</si>
  <si>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</si>
  <si>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</si>
  <si>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</si>
  <si>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</si>
  <si>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</si>
  <si>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</si>
  <si>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</si>
  <si>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</si>
  <si>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</si>
  <si>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</si>
  <si>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</si>
  <si>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</si>
  <si>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</si>
  <si>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</si>
  <si>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</si>
  <si>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</si>
  <si>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</si>
  <si>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</si>
  <si>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</si>
  <si>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</si>
  <si>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</si>
  <si>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</si>
  <si>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</si>
  <si>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</si>
  <si>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</si>
  <si>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</si>
  <si>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</si>
  <si>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</si>
  <si>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</si>
  <si>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</si>
  <si>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</si>
  <si>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</si>
  <si>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</si>
  <si>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</si>
  <si>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</si>
  <si>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</si>
  <si>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</si>
  <si>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</si>
  <si>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</si>
  <si>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</si>
  <si>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</si>
  <si>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</si>
  <si>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</si>
  <si>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</si>
  <si>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</si>
  <si>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</si>
  <si>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</si>
  <si>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</si>
  <si>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</si>
  <si>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</si>
  <si>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</si>
  <si>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</si>
  <si>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</si>
  <si>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</si>
  <si>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</si>
  <si>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</si>
  <si>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</si>
  <si>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</si>
  <si>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</si>
  <si>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</si>
  <si>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</si>
  <si>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</si>
  <si>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</si>
  <si>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</si>
  <si>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</si>
  <si>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</si>
  <si>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</si>
  <si>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</si>
  <si>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</si>
  <si>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</si>
  <si>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</si>
  <si>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</si>
  <si>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</si>
  <si>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</si>
  <si>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</si>
  <si>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</si>
  <si>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</si>
  <si>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</si>
  <si>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</si>
  <si>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</si>
  <si>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</si>
  <si>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</si>
  <si>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</si>
  <si>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</si>
  <si>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</si>
  <si>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</si>
  <si>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</si>
  <si>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</si>
  <si>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</si>
  <si>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</si>
  <si>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</si>
  <si>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</si>
  <si>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</si>
  <si>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</si>
  <si>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</si>
  <si>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</si>
  <si>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</si>
  <si>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</si>
  <si>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</si>
  <si>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</si>
  <si>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</si>
  <si>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</si>
  <si>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</si>
  <si>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</si>
  <si>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</si>
  <si>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</si>
  <si>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</si>
  <si>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</si>
  <si>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</si>
  <si>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</si>
  <si>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</si>
  <si>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</si>
  <si>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</si>
  <si>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</si>
  <si>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</si>
  <si>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</si>
  <si>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</si>
  <si>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</si>
  <si>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</si>
  <si>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</si>
  <si>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</si>
  <si>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</si>
  <si>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</si>
  <si>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</si>
  <si>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</si>
  <si>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</si>
  <si>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</si>
  <si>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</si>
  <si>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</si>
  <si>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</si>
  <si>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</si>
  <si>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</si>
  <si>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</si>
  <si>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</si>
  <si>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</si>
  <si>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</si>
  <si>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</si>
  <si>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</si>
  <si>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</si>
  <si>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</si>
  <si>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</si>
  <si>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</si>
  <si>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</si>
  <si>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</si>
  <si>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</si>
  <si>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</si>
  <si>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</si>
  <si>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</si>
  <si>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</si>
  <si>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</si>
  <si>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</si>
  <si>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</si>
  <si>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</si>
  <si>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</si>
  <si>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</si>
  <si>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</si>
  <si>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</si>
  <si>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</si>
  <si>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</si>
  <si>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</si>
  <si>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</si>
  <si>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</si>
  <si>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</si>
  <si>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</si>
  <si>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</si>
  <si>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</si>
  <si>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</si>
  <si>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</si>
  <si>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</si>
  <si>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</si>
  <si>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</si>
  <si>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</si>
  <si>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</si>
  <si>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</si>
  <si>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</si>
  <si>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</si>
  <si>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</si>
  <si>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</si>
  <si>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</si>
  <si>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</si>
  <si>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</si>
  <si>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</si>
  <si>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</si>
  <si>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</si>
  <si>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</si>
  <si>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</si>
  <si>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</si>
  <si>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</si>
  <si>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</si>
  <si>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</si>
  <si>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</si>
  <si>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</si>
  <si>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</si>
  <si>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</si>
  <si>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</si>
  <si>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</si>
  <si>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</si>
  <si>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</si>
  <si>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</si>
  <si>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</si>
  <si>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</si>
  <si>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</si>
  <si>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</si>
  <si>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</si>
  <si>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</si>
  <si>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</si>
  <si>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</si>
  <si>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</si>
  <si>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</si>
  <si>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</si>
  <si>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</si>
  <si>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</si>
  <si>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</si>
  <si>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</si>
  <si>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</si>
  <si>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</si>
  <si>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</si>
  <si>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</si>
  <si>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</si>
  <si>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</si>
  <si>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</si>
  <si>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</si>
  <si>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</si>
  <si>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</si>
  <si>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</si>
  <si>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</si>
  <si>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</si>
  <si>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</si>
  <si>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</si>
  <si>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</si>
  <si>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</si>
  <si>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</si>
  <si>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</si>
  <si>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</si>
  <si>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</si>
  <si>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</si>
  <si>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</si>
  <si>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</si>
  <si>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</si>
  <si>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</si>
  <si>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</si>
  <si>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</si>
  <si>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</si>
  <si>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</si>
  <si>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</si>
  <si>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</si>
  <si>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</si>
  <si>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</si>
  <si>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</si>
  <si>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</si>
  <si>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</si>
  <si>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</si>
  <si>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</si>
  <si>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</si>
  <si>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</si>
  <si>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</si>
  <si>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</si>
  <si>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</si>
  <si>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</si>
  <si>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</si>
  <si>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</si>
  <si>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</si>
  <si>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</si>
  <si>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</si>
  <si>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</si>
  <si>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</si>
  <si>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</si>
  <si>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</si>
  <si>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</si>
  <si>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</si>
  <si>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</si>
  <si>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</si>
  <si>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</si>
  <si>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</si>
  <si>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</si>
  <si>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</si>
  <si>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</si>
  <si>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</si>
  <si>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</si>
  <si>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</si>
  <si>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</si>
  <si>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</si>
  <si>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</si>
  <si>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</si>
  <si>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</si>
  <si>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</si>
  <si>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</si>
  <si>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</si>
  <si>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</si>
  <si>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</si>
  <si>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</si>
  <si>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</si>
  <si>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</si>
  <si>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</si>
  <si>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</si>
  <si>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</si>
  <si>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</si>
  <si>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</si>
  <si>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</si>
  <si>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</si>
  <si>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</si>
  <si>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</si>
  <si>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</si>
  <si>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</si>
  <si>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</si>
  <si>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</si>
  <si>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</si>
  <si>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</si>
  <si>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</si>
  <si>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</si>
  <si>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</si>
  <si>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</si>
  <si>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</si>
  <si>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</si>
  <si>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</si>
  <si>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</si>
  <si>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</si>
  <si>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</si>
  <si>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</si>
  <si>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</si>
  <si>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</si>
  <si>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</si>
  <si>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</si>
  <si>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</si>
  <si>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</si>
  <si>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</si>
  <si>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</si>
  <si>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</si>
  <si>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</si>
  <si>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</si>
  <si>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</si>
  <si>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</si>
  <si>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</si>
  <si>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</si>
  <si>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</si>
  <si>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</si>
  <si>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</si>
  <si>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</si>
  <si>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</si>
  <si>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</si>
  <si>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</si>
  <si>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</si>
  <si>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</si>
  <si>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</si>
  <si>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</si>
  <si>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</si>
  <si>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</si>
  <si>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</si>
  <si>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</si>
  <si>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</si>
  <si>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</si>
  <si>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</si>
  <si>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</si>
  <si>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</si>
  <si>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</si>
  <si>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</si>
  <si>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</si>
  <si>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</si>
  <si>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</si>
  <si>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</si>
  <si>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</si>
  <si>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</si>
  <si>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</si>
  <si>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</si>
  <si>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</si>
  <si>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</si>
  <si>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</si>
  <si>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</si>
  <si>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</si>
  <si>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</si>
  <si>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</si>
  <si>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</si>
  <si>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</si>
  <si>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</si>
  <si>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</si>
  <si>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</si>
  <si>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</si>
  <si>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</si>
  <si>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</si>
  <si>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</si>
  <si>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</si>
  <si>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</si>
  <si>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</si>
  <si>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</si>
  <si>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</si>
  <si>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</si>
  <si>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</si>
  <si>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</si>
  <si>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</si>
  <si>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</si>
  <si>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</si>
  <si>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</si>
  <si>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</si>
  <si>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</si>
  <si>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</si>
  <si>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</si>
  <si>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</si>
  <si>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</si>
  <si>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</si>
  <si>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</si>
  <si>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</si>
  <si>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</si>
  <si>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</si>
  <si>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</si>
  <si>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</si>
  <si>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</si>
  <si>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</si>
  <si>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</si>
  <si>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</si>
  <si>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</si>
  <si>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</si>
  <si>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</si>
  <si>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</si>
  <si>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</si>
  <si>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</si>
  <si>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</si>
  <si>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</si>
  <si>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</si>
  <si>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</si>
  <si>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</si>
  <si>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</si>
  <si>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</si>
  <si>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</si>
  <si>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</si>
  <si>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</si>
  <si>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</si>
  <si>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</si>
  <si>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</si>
  <si>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</si>
  <si>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</si>
  <si>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</si>
  <si>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</si>
  <si>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</si>
  <si>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</si>
  <si>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</si>
  <si>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</si>
  <si>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</si>
  <si>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</si>
  <si>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</si>
  <si>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</si>
  <si>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</si>
  <si>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</si>
  <si>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</si>
  <si>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</si>
  <si>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</si>
  <si>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</si>
  <si>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</si>
  <si>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</si>
  <si>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</si>
  <si>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</si>
  <si>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</si>
  <si>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</si>
  <si>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</si>
  <si>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</si>
  <si>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</si>
  <si>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</si>
  <si>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</si>
  <si>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</si>
  <si>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</si>
  <si>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</si>
  <si>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</si>
  <si>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</si>
  <si>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</si>
  <si>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</si>
  <si>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</si>
  <si>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</si>
  <si>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</si>
  <si>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</si>
  <si>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</si>
  <si>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</si>
  <si>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</si>
  <si>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</si>
  <si>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</si>
  <si>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</si>
  <si>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</si>
  <si>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</si>
  <si>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</si>
  <si>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</si>
  <si>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</si>
  <si>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</si>
  <si>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</si>
  <si>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</si>
  <si>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</si>
  <si>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</si>
  <si>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</si>
  <si>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</si>
  <si>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</si>
  <si>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</si>
  <si>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</si>
  <si>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</si>
  <si>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</si>
  <si>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</si>
  <si>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</si>
  <si>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</si>
  <si>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</si>
  <si>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</si>
  <si>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</si>
  <si>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</si>
  <si>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</si>
  <si>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</si>
  <si>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</si>
  <si>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</si>
  <si>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</si>
  <si>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</si>
  <si>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</si>
  <si>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</si>
  <si>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</si>
  <si>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</si>
  <si>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</si>
  <si>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</si>
  <si>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</si>
  <si>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</si>
  <si>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</si>
  <si>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</si>
  <si>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</si>
  <si>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</si>
  <si>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</si>
  <si>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</si>
  <si>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</si>
  <si>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</si>
  <si>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</si>
  <si>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</si>
  <si>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</si>
  <si>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</si>
  <si>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</si>
  <si>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</si>
  <si>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</si>
  <si>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</si>
  <si>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</si>
  <si>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</si>
  <si>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</si>
  <si>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</si>
  <si>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</si>
  <si>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</si>
  <si>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</si>
  <si>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</si>
  <si>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</si>
  <si>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</si>
  <si>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</si>
  <si>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</si>
  <si>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</si>
  <si>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</si>
  <si>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</si>
  <si>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</si>
  <si>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</si>
  <si>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</si>
  <si>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</si>
  <si>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</si>
  <si>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</si>
  <si>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</si>
  <si>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</si>
  <si>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</si>
  <si>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</si>
  <si>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</si>
  <si>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</si>
  <si>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</si>
  <si>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</si>
  <si>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</si>
  <si>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</si>
  <si>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</si>
  <si>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</si>
  <si>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</si>
  <si>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</si>
  <si>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</si>
  <si>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</si>
  <si>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</si>
  <si>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</si>
  <si>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</si>
  <si>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</si>
  <si>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</si>
  <si>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</si>
  <si>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</si>
  <si>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</si>
  <si>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</si>
  <si>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</si>
  <si>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</si>
  <si>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</si>
  <si>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</si>
  <si>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</si>
  <si>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</si>
  <si>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</si>
  <si>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</si>
  <si>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</si>
  <si>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</si>
  <si>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</si>
  <si>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</si>
  <si>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</si>
  <si>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</si>
  <si>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</si>
  <si>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</si>
  <si>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</si>
  <si>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</si>
  <si>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</si>
  <si>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</si>
  <si>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</si>
  <si>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</si>
  <si>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</si>
  <si>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</si>
  <si>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</si>
  <si>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</si>
  <si>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</si>
  <si>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</si>
  <si>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</si>
  <si>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</si>
  <si>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</si>
  <si>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</si>
  <si>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</si>
  <si>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</si>
  <si>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</si>
  <si>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</si>
  <si>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</si>
  <si>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</si>
  <si>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</si>
  <si>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</si>
  <si>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</si>
  <si>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</si>
  <si>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</si>
  <si>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</si>
  <si>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</si>
  <si>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</si>
  <si>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</si>
  <si>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</si>
  <si>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</si>
  <si>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</si>
  <si>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</si>
  <si>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</si>
  <si>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</si>
  <si>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</si>
  <si>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</si>
  <si>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</si>
  <si>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</si>
  <si>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</si>
  <si>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</si>
  <si>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</si>
  <si>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</si>
  <si>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</si>
  <si>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</si>
  <si>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</si>
  <si>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</si>
  <si>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</si>
  <si>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</si>
  <si>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</si>
  <si>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</si>
  <si>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</si>
  <si>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</si>
  <si>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</si>
  <si>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</si>
  <si>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</si>
  <si>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</si>
  <si>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</si>
  <si>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</si>
  <si>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</si>
  <si>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</si>
  <si>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</si>
  <si>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</si>
  <si>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</si>
  <si>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</si>
  <si>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</si>
  <si>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</si>
  <si>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</si>
  <si>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</si>
  <si>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</si>
  <si>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</si>
  <si>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</si>
  <si>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</si>
  <si>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</si>
  <si>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</si>
  <si>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</si>
  <si>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</si>
  <si>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</si>
  <si>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</si>
  <si>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</si>
  <si>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</si>
  <si>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</si>
  <si>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</si>
  <si>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</si>
  <si>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</si>
  <si>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</si>
  <si>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</si>
  <si>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</si>
  <si>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</si>
  <si>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</si>
  <si>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</si>
  <si>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</si>
  <si>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</si>
  <si>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</si>
  <si>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</si>
  <si>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</si>
  <si>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</si>
  <si>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</si>
  <si>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</si>
  <si>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</si>
  <si>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</si>
  <si>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</si>
  <si>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</si>
  <si>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</si>
  <si>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</si>
  <si>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</si>
  <si>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</si>
  <si>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</si>
  <si>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</si>
  <si>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</si>
  <si>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</si>
  <si>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</si>
  <si>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</si>
  <si>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</si>
  <si>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</si>
  <si>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</si>
  <si>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</si>
  <si>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</si>
  <si>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</si>
  <si>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</si>
  <si>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</si>
  <si>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</si>
  <si>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</si>
  <si>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</si>
  <si>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</si>
  <si>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</si>
  <si>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</si>
  <si>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</si>
  <si>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</si>
  <si>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</si>
  <si>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</si>
  <si>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</si>
  <si>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</si>
  <si>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</si>
  <si>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</si>
  <si>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</si>
  <si>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</si>
  <si>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</si>
  <si>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</si>
  <si>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</si>
  <si>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</si>
  <si>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</si>
  <si>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</si>
  <si>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</si>
  <si>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</si>
  <si>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</si>
  <si>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</si>
  <si>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</si>
  <si>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</si>
  <si>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</si>
  <si>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</si>
  <si>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</si>
  <si>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</si>
  <si>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</si>
  <si>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</si>
  <si>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</si>
  <si>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</si>
  <si>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</si>
  <si>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</si>
  <si>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</si>
  <si>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</si>
  <si>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</si>
  <si>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</si>
  <si>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</si>
  <si>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</si>
  <si>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</si>
  <si>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</si>
  <si>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</si>
  <si>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</si>
  <si>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</si>
  <si>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</si>
  <si>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</si>
  <si>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</si>
  <si>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</si>
  <si>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</si>
  <si>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</si>
  <si>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</si>
  <si>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</si>
  <si>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</si>
  <si>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</si>
  <si>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</si>
  <si>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</si>
  <si>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</si>
  <si>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</si>
  <si>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</si>
  <si>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</si>
  <si>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</si>
  <si>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</si>
  <si>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</si>
  <si>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</si>
  <si>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</si>
  <si>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</si>
  <si>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</si>
  <si>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</si>
  <si>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</si>
  <si>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</si>
  <si>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</si>
  <si>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</si>
  <si>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</si>
  <si>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</si>
  <si>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</si>
  <si>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</si>
  <si>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</si>
  <si>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</si>
  <si>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</si>
  <si>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</si>
  <si>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</si>
  <si>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</si>
  <si>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</si>
  <si>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</si>
  <si>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</si>
  <si>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</si>
  <si>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</si>
  <si>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</si>
  <si>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</si>
  <si>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</si>
  <si>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</si>
  <si>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</si>
  <si>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</si>
  <si>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</si>
  <si>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</si>
  <si>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</si>
  <si>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</si>
  <si>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</si>
  <si>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</si>
  <si>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</si>
  <si>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</si>
  <si>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</si>
  <si>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</si>
  <si>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</si>
  <si>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</si>
  <si>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</si>
  <si>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</si>
  <si>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</si>
  <si>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</si>
  <si>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</si>
  <si>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</si>
  <si>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</si>
  <si>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</si>
  <si>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</si>
  <si>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</si>
  <si>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</si>
  <si>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</si>
  <si>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</si>
  <si>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</si>
  <si>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</si>
  <si>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</si>
  <si>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</si>
  <si>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</si>
  <si>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</si>
  <si>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</si>
  <si>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</si>
  <si>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</si>
  <si>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</si>
  <si>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</si>
  <si>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</si>
  <si>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</si>
  <si>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</si>
  <si>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</si>
  <si>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</si>
  <si>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</si>
  <si>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</si>
  <si>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</si>
  <si>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</si>
  <si>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</si>
  <si>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</si>
  <si>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</si>
  <si>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</si>
  <si>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</si>
  <si>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</si>
  <si>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</si>
  <si>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</si>
  <si>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</si>
  <si>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</si>
  <si>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</si>
  <si>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</si>
  <si>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</si>
  <si>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</si>
  <si>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</si>
  <si>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</si>
  <si>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</si>
  <si>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</si>
  <si>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</si>
  <si>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</si>
  <si>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</si>
  <si>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</si>
  <si>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</si>
  <si>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</si>
  <si>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</si>
  <si>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</si>
  <si>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</si>
  <si>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</si>
  <si>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</si>
  <si>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</si>
  <si>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</si>
  <si>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</si>
  <si>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</si>
  <si>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</si>
  <si>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</si>
  <si>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</si>
  <si>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</si>
  <si>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</si>
  <si>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</si>
  <si>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</si>
  <si>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</si>
  <si>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</si>
  <si>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</si>
  <si>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</si>
  <si>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</si>
  <si>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</si>
  <si>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</si>
  <si>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</si>
  <si>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</si>
  <si>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</si>
  <si>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</si>
  <si>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</si>
  <si>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</si>
  <si>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</si>
  <si>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</si>
  <si>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</si>
  <si>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</si>
  <si>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</si>
  <si>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</si>
  <si>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</si>
  <si>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</si>
  <si>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</si>
  <si>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</si>
  <si>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</si>
  <si>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</si>
  <si>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</si>
  <si>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</si>
  <si>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</si>
  <si>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</si>
  <si>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</si>
  <si>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</si>
  <si>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</si>
  <si>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</si>
  <si>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</si>
  <si>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</si>
  <si>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</si>
  <si>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</si>
  <si>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</si>
  <si>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</si>
  <si>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</si>
  <si>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</si>
  <si>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</si>
  <si>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</si>
  <si>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</si>
  <si>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</si>
  <si>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</si>
  <si>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</si>
  <si>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</si>
  <si>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</si>
  <si>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</si>
  <si>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</si>
  <si>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</si>
  <si>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</si>
  <si>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</si>
  <si>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</si>
  <si>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</si>
  <si>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</si>
  <si>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</si>
  <si>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</si>
  <si>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</si>
  <si>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</si>
  <si>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</si>
  <si>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</si>
  <si>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</si>
  <si>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</si>
  <si>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</si>
  <si>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</si>
  <si>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</si>
  <si>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</si>
  <si>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</si>
  <si>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</si>
  <si>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</si>
  <si>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</si>
  <si>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</si>
  <si>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</si>
  <si>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</si>
  <si>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</si>
  <si>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</si>
  <si>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</si>
  <si>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</si>
  <si>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</si>
  <si>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</si>
  <si>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</si>
  <si>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</si>
  <si>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</si>
  <si>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</si>
  <si>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</si>
  <si>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</si>
  <si>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</si>
  <si>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</si>
  <si>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</si>
  <si>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</si>
  <si>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</si>
  <si>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</si>
  <si>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</si>
  <si>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</si>
  <si>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</si>
  <si>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</si>
  <si>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</si>
  <si>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</si>
  <si>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</si>
  <si>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</si>
  <si>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</si>
  <si>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</si>
  <si>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</si>
  <si>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</si>
  <si>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</si>
  <si>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</si>
  <si>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</si>
  <si>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</si>
  <si>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</si>
  <si>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</si>
  <si>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</si>
  <si>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</si>
  <si>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</si>
  <si>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</si>
  <si>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</si>
  <si>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</si>
  <si>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</si>
  <si>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</si>
  <si>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</si>
  <si>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</si>
  <si>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</si>
  <si>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</si>
  <si>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</si>
  <si>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</si>
  <si>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</si>
  <si>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</si>
  <si>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</si>
  <si>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</si>
  <si>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</si>
  <si>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</si>
  <si>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</si>
  <si>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</si>
  <si>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</si>
  <si>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</si>
  <si>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</si>
  <si>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</si>
  <si>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</si>
  <si>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</si>
  <si>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</si>
  <si>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</si>
  <si>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</si>
  <si>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</si>
  <si>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</si>
  <si>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</si>
  <si>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</si>
  <si>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</si>
  <si>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</si>
  <si>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</si>
  <si>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</si>
  <si>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</si>
  <si>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</si>
  <si>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</si>
  <si>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</si>
  <si>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</si>
  <si>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</si>
  <si>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</si>
  <si>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</si>
  <si>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</si>
  <si>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</si>
  <si>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</si>
  <si>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</si>
  <si>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</si>
  <si>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</si>
  <si>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</si>
  <si>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</si>
  <si>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</si>
  <si>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</si>
  <si>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</si>
  <si>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</si>
  <si>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</si>
  <si>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</si>
  <si>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</si>
  <si>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</si>
  <si>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</si>
  <si>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</si>
  <si>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</si>
  <si>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</si>
  <si>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</si>
  <si>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</si>
  <si>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</si>
  <si>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</si>
  <si>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</si>
  <si>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</si>
  <si>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</si>
  <si>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</si>
  <si>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</si>
  <si>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</si>
  <si>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</si>
  <si>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</si>
  <si>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</si>
  <si>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</si>
  <si>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</si>
  <si>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</si>
  <si>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</si>
  <si>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</si>
  <si>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</si>
  <si>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</si>
  <si>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</si>
  <si>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</si>
  <si>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</si>
  <si>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</si>
  <si>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</si>
  <si>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</si>
  <si>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</si>
  <si>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</si>
  <si>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</si>
  <si>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</si>
  <si>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</si>
  <si>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</si>
  <si>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</si>
  <si>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</si>
  <si>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</si>
  <si>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</si>
  <si>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</si>
  <si>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</si>
  <si>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</si>
  <si>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</si>
  <si>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</si>
  <si>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</si>
  <si>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</si>
  <si>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</si>
  <si>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</si>
  <si>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</si>
  <si>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</si>
  <si>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</si>
  <si>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</si>
  <si>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</si>
  <si>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</si>
  <si>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</si>
  <si>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</si>
  <si>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</si>
  <si>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</si>
  <si>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</si>
  <si>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</si>
  <si>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</si>
  <si>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</si>
  <si>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</si>
  <si>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</si>
  <si>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</si>
  <si>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</si>
  <si>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</si>
  <si>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</si>
  <si>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</si>
  <si>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</si>
  <si>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</si>
  <si>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</si>
  <si>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</si>
  <si>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</si>
  <si>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</si>
  <si>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</si>
  <si>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</si>
  <si>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</si>
  <si>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</si>
  <si>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</si>
  <si>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</si>
  <si>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</si>
  <si>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</si>
  <si>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</si>
  <si>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</si>
  <si>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</si>
  <si>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</si>
  <si>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</si>
  <si>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</si>
  <si>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</si>
  <si>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</si>
  <si>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</si>
  <si>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</si>
  <si>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</si>
  <si>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</si>
  <si>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</si>
  <si>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</si>
  <si>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</si>
  <si>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</si>
  <si>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</si>
  <si>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</si>
  <si>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</si>
  <si>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</si>
  <si>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</si>
  <si>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</si>
  <si>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</si>
  <si>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</si>
  <si>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</si>
  <si>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</si>
  <si>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</si>
  <si>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</si>
  <si>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</si>
  <si>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</si>
  <si>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</si>
  <si>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</si>
  <si>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</si>
  <si>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</si>
  <si>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</si>
  <si>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</si>
  <si>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</si>
  <si>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</si>
  <si>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</si>
  <si>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</si>
  <si>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</si>
  <si>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</si>
  <si>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</si>
  <si>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</si>
  <si>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</si>
  <si>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</si>
  <si>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</si>
  <si>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</si>
  <si>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</si>
  <si>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</si>
  <si>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</si>
  <si>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</si>
  <si>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</si>
  <si>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</si>
  <si>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</si>
  <si>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</si>
  <si>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</si>
  <si>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</si>
  <si>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</si>
  <si>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</si>
  <si>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</si>
  <si>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</si>
  <si>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</si>
  <si>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</si>
  <si>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</si>
  <si>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</si>
  <si>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</si>
  <si>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</si>
  <si>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</si>
  <si>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</si>
  <si>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</si>
  <si>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</si>
  <si>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</si>
  <si>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</si>
  <si>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</si>
  <si>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</si>
  <si>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</si>
  <si>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</si>
  <si>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</si>
  <si>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</si>
  <si>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</si>
  <si>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</si>
  <si>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</si>
  <si>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</si>
  <si>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</si>
  <si>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</si>
  <si>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</si>
  <si>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</si>
  <si>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</si>
  <si>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</si>
  <si>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</si>
  <si>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</si>
  <si>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</si>
  <si>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</si>
  <si>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</si>
  <si>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</si>
  <si>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</si>
  <si>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</si>
  <si>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</si>
  <si>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</si>
  <si>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</si>
  <si>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</si>
  <si>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</si>
  <si>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</si>
  <si>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</si>
  <si>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</si>
  <si>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</si>
  <si>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</si>
  <si>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</si>
  <si>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</si>
  <si>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</si>
  <si>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</si>
  <si>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</si>
  <si>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</si>
  <si>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</si>
  <si>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</si>
  <si>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</si>
  <si>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</si>
  <si>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</si>
  <si>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</si>
  <si>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</si>
  <si>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</si>
  <si>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</si>
  <si>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</si>
  <si>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</si>
  <si>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</si>
  <si>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</si>
  <si>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</si>
  <si>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</si>
  <si>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</si>
  <si>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</si>
  <si>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</si>
  <si>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</si>
  <si>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</si>
  <si>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</si>
  <si>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</si>
  <si>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</si>
  <si>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</si>
  <si>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</si>
  <si>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</si>
  <si>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</si>
  <si>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</si>
  <si>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</si>
  <si>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</si>
  <si>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</si>
  <si>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</si>
  <si>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</si>
  <si>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</si>
  <si>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</si>
  <si>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</si>
  <si>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</si>
  <si>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</si>
  <si>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</si>
  <si>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</si>
  <si>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</si>
  <si>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</si>
  <si>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</si>
  <si>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</si>
  <si>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</si>
  <si>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</si>
  <si>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</si>
  <si>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</si>
  <si>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</si>
  <si>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</si>
  <si>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</si>
  <si>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</si>
  <si>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</si>
  <si>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</si>
  <si>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</si>
  <si>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</si>
  <si>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</si>
  <si>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</si>
  <si>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</si>
  <si>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</si>
  <si>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</si>
  <si>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</si>
  <si>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</si>
  <si>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</si>
  <si>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</si>
  <si>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</si>
  <si>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</si>
  <si>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</si>
  <si>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</si>
  <si>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</si>
  <si>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</si>
  <si>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</si>
  <si>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</si>
  <si>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</si>
  <si>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</si>
  <si>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</si>
  <si>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</si>
  <si>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</si>
  <si>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</si>
  <si>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</si>
  <si>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</si>
  <si>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</si>
  <si>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</si>
  <si>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</si>
  <si>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</si>
  <si>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</si>
  <si>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</si>
  <si>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</si>
  <si>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</si>
  <si>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</si>
  <si>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</si>
  <si>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</si>
  <si>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</si>
  <si>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</si>
  <si>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</si>
  <si>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</si>
  <si>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</si>
  <si>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</si>
  <si>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</si>
  <si>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</si>
  <si>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</si>
  <si>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</si>
  <si>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</si>
  <si>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</si>
  <si>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</si>
  <si>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</si>
  <si>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</si>
  <si>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</si>
  <si>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</si>
  <si>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</si>
  <si>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</si>
  <si>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</si>
  <si>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</si>
  <si>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</si>
  <si>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</si>
  <si>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</si>
  <si>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</si>
  <si>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</si>
  <si>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</si>
  <si>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</si>
  <si>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</si>
  <si>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</si>
  <si>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</si>
  <si>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</si>
  <si>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</si>
  <si>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</si>
  <si>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</si>
  <si>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</si>
  <si>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</si>
  <si>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</si>
  <si>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</si>
  <si>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</si>
  <si>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</si>
  <si>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</si>
  <si>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</si>
  <si>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</si>
  <si>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</si>
  <si>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</si>
  <si>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</si>
  <si>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</si>
  <si>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</si>
  <si>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</si>
  <si>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</si>
  <si>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</si>
  <si>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</si>
  <si>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</si>
  <si>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</si>
  <si>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</si>
  <si>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</si>
  <si>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</si>
  <si>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</si>
  <si>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</si>
  <si>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</si>
  <si>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</si>
  <si>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</si>
  <si>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</si>
  <si>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</si>
  <si>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</si>
  <si>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</si>
  <si>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</si>
  <si>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</si>
  <si>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</si>
  <si>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</si>
  <si>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</si>
  <si>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</si>
  <si>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</si>
  <si>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</si>
  <si>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</si>
  <si>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</si>
  <si>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</si>
  <si>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</si>
  <si>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</si>
  <si>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</si>
  <si>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</si>
  <si>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</si>
  <si>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</si>
  <si>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</si>
  <si>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</si>
  <si>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</si>
  <si>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</si>
  <si>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</si>
  <si>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</si>
  <si>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</si>
  <si>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</si>
  <si>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</si>
  <si>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</si>
  <si>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</si>
  <si>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</si>
  <si>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</si>
  <si>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</si>
  <si>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</si>
  <si>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</si>
  <si>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</si>
  <si>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</si>
  <si>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</si>
  <si>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</si>
  <si>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</si>
  <si>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</si>
  <si>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</si>
  <si>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</si>
  <si>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</si>
  <si>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</si>
  <si>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</si>
  <si>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</si>
  <si>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</si>
  <si>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</si>
  <si>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</si>
  <si>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</si>
  <si>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</si>
  <si>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</si>
  <si>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</si>
  <si>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</si>
  <si>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</si>
  <si>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</si>
  <si>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</si>
  <si>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</si>
  <si>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</si>
  <si>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</si>
  <si>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</si>
  <si>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</si>
  <si>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</si>
  <si>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</si>
  <si>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</si>
  <si>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</si>
  <si>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</si>
  <si>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</si>
  <si>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</si>
  <si>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</si>
  <si>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</si>
  <si>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</si>
  <si>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</si>
  <si>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</si>
  <si>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</si>
  <si>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</si>
  <si>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</si>
  <si>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</si>
  <si>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</si>
  <si>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</si>
  <si>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</si>
  <si>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</si>
  <si>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</si>
  <si>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</si>
  <si>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</si>
  <si>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</si>
  <si>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</si>
  <si>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</si>
  <si>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</si>
  <si>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</si>
  <si>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</si>
  <si>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</si>
  <si>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</si>
  <si>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</si>
  <si>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</si>
  <si>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</si>
  <si>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</si>
  <si>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</si>
  <si>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</si>
  <si>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</si>
  <si>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</si>
  <si>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</si>
  <si>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</si>
  <si>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</si>
  <si>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</si>
  <si>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</si>
  <si>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</si>
  <si>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</si>
  <si>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</si>
  <si>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</si>
  <si>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</si>
  <si>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</si>
  <si>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</si>
  <si>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</si>
  <si>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</si>
  <si>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</si>
  <si>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</si>
  <si>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</si>
  <si>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</si>
  <si>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</si>
  <si>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</si>
  <si>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</si>
  <si>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</si>
  <si>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</si>
  <si>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</si>
  <si>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</si>
  <si>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</si>
  <si>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</si>
  <si>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</si>
  <si>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</si>
  <si>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</si>
  <si>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</si>
  <si>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</si>
  <si>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</si>
  <si>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</si>
  <si>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</si>
  <si>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</si>
  <si>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</si>
  <si>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</si>
  <si>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</si>
  <si>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</si>
  <si>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</si>
  <si>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</si>
  <si>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</si>
  <si>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</si>
  <si>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</si>
  <si>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</si>
  <si>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</si>
  <si>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</si>
  <si>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</si>
  <si>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</si>
  <si>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</si>
  <si>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</si>
  <si>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</si>
  <si>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</si>
  <si>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</si>
  <si>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</si>
  <si>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</si>
  <si>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</si>
  <si>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</si>
  <si>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</si>
  <si>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</si>
  <si>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</si>
  <si>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</si>
  <si>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</si>
  <si>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</si>
  <si>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</si>
  <si>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</si>
  <si>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</si>
  <si>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</si>
  <si>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</si>
  <si>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</si>
  <si>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</si>
  <si>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</si>
  <si>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</si>
  <si>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</si>
  <si>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</si>
  <si>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</si>
  <si>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</si>
  <si>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</si>
  <si>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</si>
  <si>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</si>
  <si>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</si>
  <si>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</si>
  <si>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</si>
  <si>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</si>
  <si>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</si>
  <si>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</si>
  <si>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</si>
  <si>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</si>
  <si>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</si>
  <si>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</si>
  <si>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</si>
  <si>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</si>
  <si>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</si>
  <si>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</si>
  <si>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</si>
  <si>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</si>
  <si>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</si>
  <si>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</si>
  <si>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</si>
  <si>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</si>
  <si>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</si>
  <si>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</si>
  <si>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</si>
  <si>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</si>
  <si>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</si>
  <si>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</si>
  <si>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</si>
  <si>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</si>
  <si>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</si>
  <si>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</si>
  <si>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</si>
  <si>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</si>
  <si>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</si>
  <si>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</si>
  <si>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</si>
  <si>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</si>
  <si>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</si>
  <si>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</si>
  <si>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</si>
  <si>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</si>
  <si>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</si>
  <si>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</si>
  <si>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</si>
  <si>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</si>
  <si>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</si>
  <si>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</si>
  <si>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</si>
  <si>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</si>
  <si>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</si>
  <si>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</si>
  <si>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</si>
  <si>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</si>
  <si>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</si>
  <si>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</si>
  <si>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</si>
  <si>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</si>
  <si>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</si>
  <si>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</si>
  <si>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</si>
  <si>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</si>
  <si>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</si>
  <si>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</si>
  <si>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</si>
  <si>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</si>
  <si>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</si>
  <si>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</si>
  <si>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</si>
  <si>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</si>
  <si>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</si>
  <si>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</si>
  <si>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</si>
  <si>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</si>
  <si>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</si>
  <si>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</si>
  <si>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</si>
  <si>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</si>
  <si>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</si>
  <si>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</si>
  <si>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</si>
  <si>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</si>
  <si>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</si>
  <si>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</si>
  <si>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</si>
  <si>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</si>
  <si>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</si>
  <si>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</si>
  <si>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</si>
  <si>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</si>
  <si>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</si>
  <si>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</si>
  <si>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</si>
  <si>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</si>
  <si>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</si>
  <si>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</si>
  <si>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</si>
  <si>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</si>
  <si>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</si>
  <si>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</si>
  <si>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</si>
  <si>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</si>
  <si>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</si>
  <si>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</si>
  <si>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</si>
  <si>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</si>
  <si>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</si>
  <si>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</si>
  <si>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</si>
  <si>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</si>
  <si>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</si>
  <si>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</si>
  <si>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</si>
  <si>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</si>
  <si>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</si>
  <si>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</si>
  <si>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</si>
  <si>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</si>
  <si>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</si>
  <si>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</si>
  <si>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</si>
  <si>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</si>
  <si>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</si>
  <si>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</si>
  <si>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</si>
  <si>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</si>
  <si>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</si>
  <si>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</si>
  <si>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</si>
  <si>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</si>
  <si>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</si>
  <si>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</si>
  <si>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</si>
  <si>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</si>
  <si>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</si>
  <si>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</si>
  <si>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</si>
  <si>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</si>
  <si>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</si>
  <si>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</si>
  <si>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</si>
  <si>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</si>
  <si>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</si>
  <si>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</si>
  <si>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</si>
  <si>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</si>
  <si>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</si>
  <si>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</si>
  <si>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</si>
  <si>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</si>
  <si>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</si>
  <si>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</si>
  <si>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</si>
  <si>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</si>
  <si>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</si>
  <si>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</si>
  <si>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</si>
  <si>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</si>
  <si>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</si>
  <si>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</si>
  <si>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</si>
  <si>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</si>
  <si>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</si>
  <si>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</si>
  <si>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</si>
  <si>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</si>
  <si>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</si>
  <si>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</si>
  <si>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</si>
  <si>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</si>
  <si>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</si>
  <si>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</si>
  <si>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</si>
  <si>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</si>
  <si>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</si>
  <si>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</si>
  <si>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</si>
  <si>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</si>
  <si>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</si>
  <si>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</si>
  <si>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</si>
  <si>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</si>
  <si>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</si>
  <si>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</si>
  <si>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</si>
  <si>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</si>
  <si>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</si>
  <si>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</si>
  <si>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</si>
  <si>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</si>
  <si>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</si>
  <si>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</si>
  <si>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</si>
  <si>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</si>
  <si>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</si>
  <si>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</si>
  <si>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</si>
  <si>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</si>
  <si>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</si>
  <si>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</si>
  <si>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</si>
  <si>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</si>
  <si>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</si>
  <si>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</si>
  <si>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</si>
  <si>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</si>
  <si>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</si>
  <si>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</si>
  <si>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</si>
  <si>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</si>
  <si>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</si>
  <si>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</si>
  <si>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</si>
  <si>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</si>
  <si>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</si>
  <si>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</si>
  <si>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</si>
  <si>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</si>
  <si>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</si>
  <si>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</si>
  <si>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</si>
  <si>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</si>
  <si>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</si>
  <si>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</si>
  <si>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</si>
  <si>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</si>
  <si>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</si>
  <si>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</si>
  <si>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</si>
  <si>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</si>
  <si>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</si>
  <si>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</si>
  <si>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</si>
  <si>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</si>
  <si>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</si>
  <si>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</si>
  <si>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</si>
  <si>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</si>
  <si>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</si>
  <si>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</si>
  <si>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</si>
  <si>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</si>
  <si>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</si>
  <si>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</si>
  <si>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</si>
  <si>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</si>
  <si>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</si>
  <si>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</si>
  <si>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</si>
  <si>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</si>
  <si>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</si>
  <si>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</si>
  <si>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</si>
  <si>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</si>
  <si>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</si>
  <si>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</si>
  <si>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</si>
  <si>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</si>
  <si>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</si>
  <si>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</si>
  <si>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</si>
  <si>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</si>
  <si>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</si>
  <si>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</si>
  <si>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</si>
  <si>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</si>
  <si>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</si>
  <si>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</si>
  <si>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</si>
  <si>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</si>
  <si>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</si>
  <si>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</si>
  <si>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</si>
  <si>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</si>
  <si>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</si>
  <si>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</si>
  <si>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</si>
  <si>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</si>
  <si>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</si>
  <si>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</si>
  <si>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</si>
  <si>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</si>
  <si>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</si>
  <si>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</si>
  <si>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</si>
  <si>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</si>
  <si>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</si>
  <si>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</si>
  <si>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</si>
  <si>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</si>
  <si>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</si>
  <si>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</si>
  <si>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</si>
  <si>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</si>
  <si>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</si>
  <si>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</si>
  <si>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</si>
  <si>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</si>
  <si>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</si>
  <si>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</si>
  <si>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</si>
  <si>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</si>
  <si>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</si>
  <si>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</si>
  <si>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</si>
  <si>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</si>
  <si>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</si>
  <si>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</si>
  <si>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</si>
  <si>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</si>
  <si>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</si>
  <si>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</si>
  <si>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</si>
  <si>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</si>
  <si>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</si>
  <si>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</si>
  <si>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</si>
  <si>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</si>
  <si>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</si>
  <si>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</si>
  <si>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</si>
  <si>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</si>
  <si>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</si>
  <si>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</si>
  <si>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</si>
  <si>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</si>
  <si>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</si>
  <si>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</si>
  <si>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</si>
  <si>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</si>
  <si>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</si>
  <si>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</si>
  <si>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</si>
  <si>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</si>
  <si>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</si>
  <si>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</si>
  <si>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</si>
  <si>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</si>
  <si>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</si>
  <si>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</si>
  <si>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</si>
  <si>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</si>
  <si>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</si>
  <si>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</si>
  <si>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</si>
  <si>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</si>
  <si>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</si>
  <si>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</si>
  <si>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</si>
  <si>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</si>
  <si>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</si>
  <si>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</si>
  <si>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</si>
  <si>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</si>
  <si>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</si>
  <si>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</si>
  <si>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</si>
  <si>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</si>
  <si>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</si>
  <si>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</si>
  <si>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</si>
  <si>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</si>
  <si>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</si>
  <si>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</si>
  <si>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</si>
  <si>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</si>
  <si>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</si>
  <si>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</si>
  <si>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</si>
  <si>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</si>
  <si>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</si>
  <si>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</si>
  <si>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</si>
  <si>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</si>
  <si>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</si>
  <si>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</si>
  <si>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</si>
  <si>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</si>
  <si>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</si>
  <si>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</si>
  <si>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</si>
  <si>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</si>
  <si>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</si>
  <si>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</si>
  <si>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</si>
  <si>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</si>
  <si>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</si>
  <si>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</si>
  <si>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</si>
  <si>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</si>
  <si>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</si>
  <si>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</si>
  <si>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</si>
  <si>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</si>
  <si>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</si>
  <si>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</si>
  <si>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</si>
  <si>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</si>
  <si>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</si>
  <si>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</si>
  <si>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</si>
  <si>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</si>
  <si>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</si>
  <si>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</si>
  <si>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</si>
  <si>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</si>
  <si>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</si>
  <si>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</si>
  <si>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</si>
  <si>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</si>
  <si>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</si>
  <si>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</si>
  <si>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</si>
  <si>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</si>
  <si>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</si>
  <si>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</si>
  <si>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</si>
  <si>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</si>
  <si>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</si>
  <si>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</si>
  <si>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</si>
  <si>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</si>
  <si>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</si>
  <si>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</si>
  <si>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</si>
  <si>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</si>
  <si>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</si>
  <si>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</si>
  <si>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</si>
  <si>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</si>
  <si>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</si>
  <si>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</si>
  <si>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</si>
  <si>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</si>
  <si>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</si>
  <si>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</si>
  <si>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</si>
  <si>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</si>
  <si>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</si>
  <si>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</si>
  <si>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</si>
  <si>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</si>
  <si>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</si>
  <si>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</si>
  <si>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</si>
  <si>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</si>
  <si>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</si>
  <si>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</si>
  <si>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</si>
  <si>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</si>
  <si>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</si>
  <si>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</si>
  <si>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</si>
  <si>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</si>
  <si>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</si>
  <si>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</si>
  <si>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</si>
  <si>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</si>
  <si>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</si>
  <si>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</si>
  <si>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</si>
  <si>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</si>
  <si>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</si>
  <si>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</si>
  <si>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</si>
  <si>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</si>
  <si>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</si>
  <si>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</si>
  <si>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</si>
  <si>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</si>
  <si>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</si>
  <si>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</si>
  <si>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</si>
  <si>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</si>
  <si>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</si>
  <si>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</si>
  <si>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</si>
  <si>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</si>
  <si>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</si>
  <si>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</si>
  <si>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</si>
  <si>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</si>
  <si>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</si>
  <si>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</si>
  <si>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</si>
  <si>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</si>
  <si>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</si>
  <si>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</si>
  <si>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</si>
  <si>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</si>
  <si>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</si>
  <si>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</si>
  <si>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</si>
  <si>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</si>
  <si>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</si>
  <si>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</si>
  <si>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</si>
  <si>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</si>
  <si>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</si>
  <si>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</si>
  <si>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</si>
  <si>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</si>
  <si>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</si>
  <si>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</si>
  <si>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</si>
  <si>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</si>
  <si>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</si>
  <si>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</si>
  <si>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</si>
  <si>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</si>
  <si>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</si>
  <si>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</si>
  <si>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</si>
  <si>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</si>
  <si>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</si>
  <si>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</si>
  <si>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</si>
  <si>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</si>
  <si>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</si>
  <si>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</si>
  <si>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</si>
  <si>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</si>
  <si>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</si>
  <si>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</si>
  <si>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</si>
  <si>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</si>
  <si>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</si>
  <si>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</si>
  <si>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</si>
  <si>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</si>
  <si>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</si>
  <si>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</si>
  <si>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</si>
  <si>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</si>
  <si>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</si>
  <si>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</si>
  <si>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</si>
  <si>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</si>
  <si>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</si>
  <si>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</si>
  <si>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</si>
  <si>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</si>
  <si>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</si>
  <si>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</si>
  <si>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</si>
  <si>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</si>
  <si>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</si>
  <si>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</si>
  <si>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</si>
  <si>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</si>
  <si>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</si>
  <si>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</si>
  <si>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</si>
  <si>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</si>
  <si>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</si>
  <si>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</si>
  <si>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</si>
  <si>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</si>
  <si>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</si>
  <si>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</si>
  <si>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</si>
  <si>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</si>
  <si>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</si>
  <si>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</si>
  <si>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</si>
  <si>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</si>
  <si>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</si>
  <si>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</si>
  <si>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</si>
  <si>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</si>
  <si>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</si>
  <si>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</si>
  <si>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</si>
  <si>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</si>
  <si>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</si>
  <si>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</si>
  <si>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</si>
  <si>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</si>
  <si>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</si>
  <si>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</si>
  <si>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</si>
  <si>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</si>
  <si>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</si>
  <si>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</si>
  <si>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</si>
  <si>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</si>
  <si>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</si>
  <si>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</si>
  <si>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</si>
  <si>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</si>
  <si>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</si>
  <si>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</si>
  <si>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</si>
  <si>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</si>
  <si>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</si>
  <si>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</si>
  <si>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</si>
  <si>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</si>
  <si>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</si>
  <si>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</si>
  <si>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</si>
  <si>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</si>
  <si>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</si>
  <si>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</si>
  <si>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</si>
  <si>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</si>
  <si>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</si>
  <si>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</si>
  <si>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</si>
  <si>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</si>
  <si>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</si>
  <si>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</si>
  <si>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</si>
  <si>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</si>
  <si>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</si>
  <si>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</si>
  <si>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</si>
  <si>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</si>
  <si>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</si>
  <si>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</si>
  <si>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</si>
  <si>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</si>
  <si>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</si>
  <si>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</si>
  <si>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</si>
  <si>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</si>
  <si>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</si>
  <si>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</si>
  <si>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</si>
  <si>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</si>
  <si>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</si>
  <si>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</si>
  <si>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</si>
  <si>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</si>
  <si>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</si>
  <si>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</si>
  <si>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</si>
  <si>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</si>
  <si>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</si>
  <si>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</si>
  <si>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</si>
  <si>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</si>
  <si>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</si>
  <si>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</si>
  <si>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</si>
  <si>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</si>
  <si>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</si>
  <si>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</si>
  <si>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</si>
  <si>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</si>
  <si>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</si>
  <si>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</si>
  <si>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</si>
  <si>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</si>
  <si>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</si>
  <si>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</si>
  <si>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</si>
  <si>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</si>
  <si>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</si>
  <si>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</si>
  <si>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</si>
  <si>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</si>
  <si>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</si>
  <si>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</si>
  <si>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</si>
  <si>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</si>
  <si>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</si>
  <si>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</si>
  <si>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</si>
  <si>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</si>
  <si>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</si>
  <si>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</si>
  <si>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</si>
  <si>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</si>
  <si>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</si>
  <si>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</si>
  <si>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</si>
  <si>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</si>
  <si>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</si>
  <si>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</si>
  <si>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</si>
  <si>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</si>
  <si>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</si>
  <si>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</si>
  <si>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</si>
  <si>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</si>
  <si>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</si>
  <si>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</si>
  <si>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</si>
  <si>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</si>
  <si>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</si>
  <si>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</si>
  <si>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</si>
  <si>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</si>
  <si>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</si>
  <si>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</si>
  <si>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</si>
  <si>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</si>
  <si>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</si>
  <si>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</si>
  <si>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</si>
  <si>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</si>
  <si>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</si>
  <si>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</si>
  <si>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</si>
  <si>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</si>
  <si>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</si>
  <si>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</si>
  <si>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</si>
  <si>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</si>
  <si>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</si>
  <si>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</si>
  <si>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</si>
  <si>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</si>
  <si>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</si>
  <si>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</si>
  <si>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</si>
  <si>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</si>
  <si>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</si>
  <si>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</si>
  <si>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</si>
  <si>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</si>
  <si>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</si>
  <si>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</si>
  <si>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</si>
  <si>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</si>
  <si>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</si>
  <si>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</si>
  <si>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</si>
  <si>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</si>
  <si>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</si>
  <si>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</si>
  <si>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</si>
  <si>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</si>
  <si>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</si>
  <si>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</si>
  <si>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</si>
  <si>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</si>
  <si>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</si>
  <si>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</si>
  <si>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</si>
  <si>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</si>
  <si>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</si>
  <si>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</si>
  <si>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</si>
  <si>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</si>
  <si>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</si>
  <si>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</si>
  <si>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</si>
  <si>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</si>
  <si>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</si>
  <si>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</si>
  <si>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</si>
  <si>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</si>
  <si>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</si>
  <si>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</si>
  <si>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</si>
  <si>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</si>
  <si>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</si>
  <si>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</si>
  <si>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</si>
  <si>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</si>
  <si>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</si>
  <si>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</si>
  <si>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</si>
  <si>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</si>
  <si>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</si>
  <si>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</si>
  <si>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</si>
  <si>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</si>
  <si>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</si>
  <si>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</si>
  <si>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</si>
  <si>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</si>
  <si>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</si>
  <si>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</si>
  <si>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</si>
  <si>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</si>
  <si>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</si>
  <si>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</si>
  <si>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</si>
  <si>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</si>
  <si>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</si>
  <si>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</si>
  <si>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</si>
  <si>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</si>
  <si>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</si>
  <si>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</si>
  <si>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</si>
  <si>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</si>
  <si>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</si>
  <si>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</si>
  <si>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</si>
  <si>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</si>
  <si>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</si>
  <si>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</si>
  <si>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</si>
  <si>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</si>
  <si>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</si>
  <si>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</si>
  <si>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</si>
  <si>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</si>
  <si>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</si>
  <si>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</si>
  <si>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</si>
  <si>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</si>
  <si>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</si>
  <si>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</si>
  <si>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</si>
  <si>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</si>
  <si>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</si>
  <si>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</si>
  <si>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</si>
  <si>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</si>
  <si>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</si>
  <si>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</si>
  <si>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</si>
  <si>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</si>
  <si>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</si>
  <si>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</si>
  <si>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</si>
  <si>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</si>
  <si>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</si>
  <si>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</si>
  <si>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</si>
  <si>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</si>
  <si>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</si>
  <si>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</si>
  <si>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</si>
  <si>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</si>
  <si>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</si>
  <si>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</si>
  <si>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</si>
  <si>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</si>
  <si>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</si>
  <si>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</si>
  <si>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</si>
  <si>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</si>
  <si>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</si>
  <si>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</si>
  <si>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</si>
  <si>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</si>
  <si>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</si>
  <si>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</si>
  <si>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</si>
  <si>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</si>
  <si>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</si>
  <si>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</si>
  <si>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</si>
  <si>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</si>
  <si>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</si>
  <si>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</si>
  <si>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</si>
  <si>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</si>
  <si>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</si>
  <si>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</si>
  <si>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</si>
  <si>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</si>
  <si>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</si>
  <si>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</si>
  <si>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</si>
  <si>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</si>
  <si>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</si>
  <si>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</si>
  <si>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</si>
  <si>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</si>
  <si>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</si>
  <si>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</si>
  <si>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</si>
  <si>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</si>
  <si>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</si>
  <si>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</si>
  <si>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</si>
  <si>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</si>
  <si>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</si>
  <si>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</si>
  <si>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</si>
  <si>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</si>
  <si>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</si>
  <si>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</si>
  <si>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</si>
  <si>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</si>
  <si>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</si>
  <si>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</si>
  <si>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</si>
  <si>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</si>
  <si>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</si>
  <si>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</si>
  <si>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</si>
  <si>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</si>
  <si>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</si>
  <si>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</si>
  <si>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</si>
  <si>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</si>
  <si>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</si>
  <si>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</si>
  <si>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</si>
  <si>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</si>
  <si>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</si>
  <si>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</si>
  <si>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</si>
  <si>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</si>
  <si>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</si>
  <si>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</si>
  <si>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</si>
  <si>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</si>
  <si>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</si>
  <si>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</si>
  <si>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</si>
  <si>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</si>
  <si>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</si>
  <si>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</si>
  <si>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</si>
  <si>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</si>
  <si>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</si>
  <si>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</si>
  <si>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</si>
  <si>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</si>
  <si>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</si>
  <si>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</si>
  <si>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</si>
  <si>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</si>
  <si>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</si>
  <si>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</si>
  <si>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</si>
  <si>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</si>
  <si>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</si>
  <si>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</si>
  <si>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</si>
  <si>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</si>
  <si>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</si>
  <si>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</si>
  <si>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</si>
  <si>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</si>
  <si>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</si>
  <si>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</si>
  <si>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</si>
  <si>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</si>
  <si>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</si>
  <si>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</si>
  <si>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</si>
  <si>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</si>
  <si>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</si>
  <si>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</si>
  <si>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</si>
  <si>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</si>
  <si>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</si>
  <si>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</si>
  <si>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</si>
  <si>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</si>
  <si>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</si>
  <si>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</si>
  <si>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</si>
  <si>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</si>
  <si>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</si>
  <si>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</si>
  <si>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</si>
  <si>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</si>
  <si>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</si>
  <si>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</si>
  <si>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</si>
  <si>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</si>
  <si>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</si>
  <si>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</si>
  <si>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</si>
  <si>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</si>
  <si>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</si>
  <si>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</si>
  <si>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</si>
  <si>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</si>
  <si>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</si>
  <si>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</si>
  <si>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</si>
  <si>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</si>
  <si>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</si>
  <si>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</si>
  <si>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</si>
  <si>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</si>
  <si>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</si>
  <si>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</si>
  <si>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</si>
  <si>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</si>
  <si>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</si>
  <si>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</si>
  <si>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</si>
  <si>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</si>
  <si>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</si>
  <si>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</si>
  <si>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</si>
  <si>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</si>
  <si>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</si>
  <si>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</si>
  <si>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</si>
  <si>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</si>
  <si>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</si>
  <si>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</si>
  <si>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</si>
  <si>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</si>
  <si>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</si>
  <si>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</si>
  <si>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</si>
  <si>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</si>
  <si>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</si>
  <si>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</si>
  <si>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</si>
  <si>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</si>
  <si>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</si>
  <si>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</si>
  <si>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</si>
  <si>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</si>
  <si>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</si>
  <si>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</si>
  <si>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</si>
  <si>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</si>
  <si>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</si>
  <si>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</si>
  <si>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</si>
  <si>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</si>
  <si>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</si>
  <si>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</si>
  <si>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</si>
  <si>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</si>
  <si>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</si>
  <si>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</si>
  <si>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</si>
  <si>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</si>
  <si>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</si>
  <si>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</si>
  <si>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</si>
  <si>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</si>
  <si>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</si>
  <si>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</si>
  <si>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</si>
  <si>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</si>
  <si>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</si>
  <si>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</si>
  <si>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</si>
  <si>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</si>
  <si>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</si>
  <si>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</si>
  <si>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</si>
  <si>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</si>
  <si>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</si>
  <si>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</si>
  <si>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</si>
  <si>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</si>
  <si>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</si>
  <si>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</si>
  <si>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</si>
  <si>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</si>
  <si>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</si>
  <si>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</si>
  <si>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</si>
  <si>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</si>
  <si>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</si>
  <si>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</si>
  <si>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</si>
  <si>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</si>
  <si>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</si>
  <si>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</si>
  <si>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</si>
  <si>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</si>
  <si>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</si>
  <si>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</si>
  <si>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</si>
  <si>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</si>
  <si>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</si>
  <si>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</si>
  <si>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</si>
  <si>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</si>
  <si>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</si>
  <si>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</si>
  <si>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</si>
  <si>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</si>
  <si>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</si>
  <si>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</si>
  <si>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</si>
  <si>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</si>
  <si>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</si>
  <si>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</si>
  <si>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</si>
  <si>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</si>
  <si>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</si>
  <si>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</si>
  <si>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</si>
  <si>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</si>
  <si>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</si>
  <si>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</si>
  <si>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</si>
  <si>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</si>
  <si>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</si>
  <si>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</si>
  <si>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</si>
  <si>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</si>
  <si>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</si>
  <si>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</si>
  <si>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</si>
  <si>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</si>
  <si>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</si>
  <si>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</si>
  <si>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</si>
  <si>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</si>
  <si>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</si>
  <si>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</si>
  <si>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</si>
  <si>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</si>
  <si>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</si>
  <si>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</si>
  <si>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</si>
  <si>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</si>
  <si>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</si>
  <si>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</si>
  <si>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</si>
  <si>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</si>
  <si>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</si>
  <si>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</si>
  <si>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</si>
  <si>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</si>
  <si>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</si>
  <si>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</si>
  <si>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</si>
  <si>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</si>
  <si>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</si>
  <si>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</si>
  <si>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</si>
  <si>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</si>
  <si>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</si>
  <si>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</si>
  <si>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</si>
  <si>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</si>
  <si>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</si>
  <si>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</si>
  <si>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</si>
  <si>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</si>
  <si>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</si>
  <si>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</si>
  <si>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</si>
  <si>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</si>
  <si>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</si>
  <si>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</si>
  <si>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</si>
  <si>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</si>
  <si>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</si>
  <si>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</si>
  <si>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</si>
  <si>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</si>
  <si>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</si>
  <si>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</si>
  <si>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</si>
  <si>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</si>
  <si>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</si>
  <si>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</si>
  <si>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</si>
  <si>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</si>
  <si>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</si>
  <si>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</si>
  <si>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</si>
  <si>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</si>
  <si>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</si>
  <si>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</si>
  <si>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</si>
  <si>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</si>
  <si>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</si>
  <si>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</si>
  <si>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</si>
  <si>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</si>
  <si>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</si>
  <si>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</si>
  <si>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</si>
  <si>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</si>
  <si>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</si>
  <si>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</si>
  <si>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</si>
  <si>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</si>
  <si>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</si>
  <si>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</si>
  <si>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</si>
  <si>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</si>
  <si>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</si>
  <si>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</si>
  <si>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</si>
  <si>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</si>
  <si>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</si>
  <si>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</si>
  <si>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</si>
  <si>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</si>
  <si>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</si>
  <si>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</si>
  <si>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</si>
  <si>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</si>
  <si>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</si>
  <si>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</si>
  <si>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</si>
  <si>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</si>
  <si>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</si>
  <si>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</si>
  <si>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</si>
  <si>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</si>
  <si>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</si>
  <si>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</si>
  <si>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</si>
  <si>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</si>
  <si>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</si>
  <si>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</si>
  <si>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</si>
  <si>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</si>
  <si>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</si>
  <si>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</si>
  <si>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</si>
  <si>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</si>
  <si>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</si>
  <si>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</si>
  <si>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</si>
  <si>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</si>
  <si>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</si>
  <si>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</si>
  <si>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</si>
  <si>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</si>
  <si>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</si>
  <si>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</si>
  <si>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</si>
  <si>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</si>
  <si>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</si>
  <si>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</si>
  <si>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</si>
  <si>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</si>
  <si>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</si>
  <si>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</si>
  <si>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</si>
  <si>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</si>
  <si>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</si>
  <si>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</si>
  <si>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</si>
  <si>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</si>
  <si>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</si>
  <si>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</si>
  <si>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</si>
  <si>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</si>
  <si>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</si>
  <si>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</si>
  <si>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</si>
  <si>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</si>
  <si>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</si>
  <si>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</si>
  <si>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</si>
  <si>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</si>
  <si>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</si>
  <si>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</si>
  <si>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</si>
  <si>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</si>
  <si>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</si>
  <si>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</si>
  <si>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</si>
  <si>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</si>
  <si>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</si>
  <si>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</si>
  <si>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</si>
  <si>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</si>
  <si>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</si>
  <si>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</si>
  <si>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</si>
  <si>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</si>
  <si>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</si>
  <si>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</si>
  <si>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</si>
  <si>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</si>
  <si>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</si>
  <si>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</si>
  <si>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</si>
  <si>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</si>
  <si>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</si>
  <si>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</si>
  <si>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</si>
  <si>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</si>
  <si>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</si>
  <si>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</si>
  <si>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</si>
  <si>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</si>
  <si>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</si>
  <si>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</si>
  <si>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</si>
  <si>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</si>
  <si>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</si>
  <si>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</si>
  <si>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</si>
  <si>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</si>
  <si>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</si>
  <si>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</si>
  <si>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</si>
  <si>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</si>
  <si>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</si>
  <si>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</si>
  <si>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</si>
  <si>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</si>
  <si>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</si>
  <si>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</si>
  <si>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</si>
  <si>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</si>
  <si>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</si>
  <si>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</si>
  <si>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</si>
  <si>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</si>
  <si>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</si>
  <si>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</si>
  <si>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</si>
  <si>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</si>
  <si>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</si>
  <si>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</si>
  <si>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</si>
  <si>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</si>
  <si>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</si>
  <si>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</si>
  <si>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</si>
  <si>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</si>
  <si>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</si>
  <si>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</si>
  <si>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</si>
  <si>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</si>
  <si>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</si>
  <si>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</si>
  <si>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</si>
  <si>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</si>
  <si>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</si>
  <si>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</si>
  <si>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</si>
  <si>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</si>
  <si>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</si>
  <si>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</si>
  <si>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</si>
  <si>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</si>
  <si>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</si>
  <si>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</si>
  <si>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</si>
  <si>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</si>
  <si>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</si>
  <si>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</si>
  <si>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</si>
  <si>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</si>
  <si>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</si>
  <si>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</si>
  <si>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</si>
  <si>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</si>
  <si>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</si>
  <si>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</si>
  <si>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</si>
  <si>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</si>
  <si>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</si>
  <si>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</si>
  <si>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</si>
  <si>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</si>
  <si>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</si>
  <si>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</si>
  <si>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</si>
  <si>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</si>
  <si>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</si>
  <si>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</si>
  <si>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</si>
  <si>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</si>
  <si>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</si>
  <si>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</si>
  <si>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</si>
  <si>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</si>
  <si>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</si>
  <si>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</si>
  <si>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</si>
  <si>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</si>
  <si>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</si>
  <si>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</si>
  <si>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</si>
  <si>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</si>
  <si>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</si>
  <si>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</si>
  <si>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</si>
  <si>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</si>
  <si>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</si>
  <si>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</si>
  <si>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</si>
  <si>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</si>
  <si>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</si>
  <si>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</si>
  <si>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</si>
  <si>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</si>
  <si>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</si>
  <si>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</si>
  <si>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</si>
  <si>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</si>
  <si>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</si>
  <si>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</si>
  <si>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</si>
  <si>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</si>
  <si>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</si>
  <si>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</si>
  <si>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</si>
  <si>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</si>
  <si>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</si>
  <si>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</si>
  <si>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</si>
  <si>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</si>
  <si>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</si>
  <si>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</si>
  <si>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</si>
  <si>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</si>
  <si>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</si>
  <si>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</si>
  <si>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</si>
  <si>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</si>
  <si>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</si>
  <si>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</si>
  <si>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</si>
  <si>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</si>
  <si>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</si>
  <si>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</si>
  <si>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</si>
  <si>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</si>
  <si>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</si>
  <si>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</si>
  <si>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</si>
  <si>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</si>
  <si>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</si>
  <si>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</si>
  <si>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</si>
  <si>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</si>
  <si>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</si>
  <si>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</si>
  <si>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</si>
  <si>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</si>
  <si>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</si>
  <si>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</si>
  <si>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</si>
  <si>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</si>
  <si>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</si>
  <si>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</si>
  <si>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</si>
  <si>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</si>
  <si>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</si>
  <si>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</si>
  <si>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</si>
  <si>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</si>
  <si>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</si>
  <si>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</si>
  <si>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</si>
  <si>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</si>
  <si>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</si>
  <si>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</si>
  <si>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</si>
  <si>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</si>
  <si>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</si>
  <si>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</si>
  <si>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</si>
  <si>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</si>
  <si>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</si>
  <si>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</si>
  <si>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</si>
  <si>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</si>
  <si>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</si>
  <si>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</si>
  <si>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</si>
  <si>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</si>
  <si>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</si>
  <si>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</si>
  <si>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</si>
  <si>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</si>
  <si>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</si>
  <si>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</si>
  <si>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</si>
  <si>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</si>
  <si>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</si>
  <si>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</si>
  <si>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</si>
  <si>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</si>
  <si>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</si>
  <si>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</si>
  <si>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</si>
  <si>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</si>
  <si>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</si>
  <si>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</si>
  <si>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</si>
  <si>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</si>
  <si>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</si>
  <si>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</si>
  <si>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</si>
  <si>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</si>
  <si>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</si>
  <si>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</si>
  <si>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</si>
  <si>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</si>
  <si>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</si>
  <si>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</si>
  <si>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</si>
  <si>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</si>
  <si>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</si>
  <si>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</si>
  <si>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</si>
  <si>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</si>
  <si>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</si>
  <si>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</si>
  <si>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</si>
  <si>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</si>
  <si>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</si>
  <si>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</si>
  <si>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</si>
  <si>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</si>
  <si>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</si>
  <si>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</si>
  <si>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</si>
  <si>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</si>
  <si>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</si>
  <si>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</si>
  <si>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</si>
  <si>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</si>
  <si>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</si>
  <si>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</si>
  <si>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</si>
  <si>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</si>
  <si>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</si>
  <si>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</si>
  <si>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</si>
  <si>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</si>
  <si>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</si>
  <si>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</si>
  <si>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</si>
  <si>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</si>
  <si>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</si>
  <si>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</si>
  <si>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</si>
  <si>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</si>
  <si>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</si>
  <si>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</si>
  <si>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</si>
  <si>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</si>
  <si>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</si>
  <si>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</si>
  <si>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</si>
  <si>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</si>
  <si>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</si>
  <si>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</si>
  <si>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</si>
  <si>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</si>
  <si>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</si>
  <si>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</si>
  <si>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</si>
  <si>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</si>
  <si>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</si>
  <si>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</si>
  <si>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</si>
  <si>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</si>
  <si>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</si>
  <si>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</si>
  <si>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</si>
  <si>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</si>
  <si>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</si>
  <si>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</si>
  <si>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</si>
  <si>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</si>
  <si>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</si>
  <si>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</si>
  <si>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</si>
  <si>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</si>
  <si>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</si>
  <si>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</si>
  <si>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</si>
  <si>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</si>
  <si>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</si>
  <si>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</si>
  <si>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</si>
  <si>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</si>
  <si>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</si>
  <si>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</si>
  <si>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</si>
  <si>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</si>
  <si>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</si>
  <si>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</si>
  <si>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</si>
  <si>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</si>
  <si>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</si>
  <si>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</si>
  <si>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</si>
  <si>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</si>
  <si>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</si>
  <si>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</si>
  <si>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</si>
  <si>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</si>
  <si>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</si>
  <si>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</si>
  <si>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</si>
  <si>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</si>
  <si>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</si>
  <si>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</si>
  <si>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</si>
  <si>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</si>
  <si>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</si>
  <si>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</si>
  <si>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</si>
  <si>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</si>
  <si>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</si>
  <si>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</si>
  <si>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</si>
  <si>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</si>
  <si>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</si>
  <si>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</si>
  <si>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</si>
  <si>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</si>
  <si>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</si>
  <si>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</si>
  <si>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</si>
  <si>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</si>
  <si>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</si>
  <si>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</si>
  <si>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</si>
  <si>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</si>
  <si>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</si>
  <si>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</si>
  <si>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</si>
  <si>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</si>
  <si>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</si>
  <si>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</si>
  <si>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</si>
  <si>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</si>
  <si>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</si>
  <si>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</si>
  <si>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</si>
  <si>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</si>
  <si>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</si>
  <si>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</si>
  <si>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</si>
  <si>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</si>
  <si>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</si>
  <si>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</si>
  <si>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</si>
  <si>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</si>
  <si>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</si>
  <si>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</si>
  <si>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</si>
  <si>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</si>
  <si>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</si>
  <si>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</si>
  <si>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</si>
  <si>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</si>
  <si>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</si>
  <si>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</si>
  <si>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</si>
  <si>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</si>
  <si>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</si>
  <si>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</si>
  <si>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</si>
  <si>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</si>
  <si>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</si>
  <si>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</si>
  <si>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</si>
  <si>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</si>
  <si>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</si>
  <si>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</si>
  <si>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</si>
  <si>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</si>
  <si>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</si>
  <si>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</si>
  <si>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</si>
  <si>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</si>
  <si>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</si>
  <si>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</si>
  <si>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</si>
  <si>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</si>
  <si>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</si>
  <si>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</si>
  <si>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</si>
  <si>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</si>
  <si>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</si>
  <si>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</si>
  <si>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</si>
  <si>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</si>
  <si>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</si>
  <si>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</si>
  <si>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</si>
  <si>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</si>
  <si>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</si>
  <si>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</si>
  <si>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</si>
  <si>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</si>
  <si>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</si>
  <si>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</si>
  <si>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</si>
  <si>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</si>
  <si>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</si>
  <si>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</si>
  <si>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</si>
  <si>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</si>
  <si>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</si>
  <si>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</si>
  <si>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</si>
  <si>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</si>
  <si>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</si>
  <si>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</si>
  <si>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</si>
  <si>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</si>
  <si>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</si>
  <si>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</si>
  <si>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</si>
  <si>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</si>
  <si>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</si>
  <si>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</si>
  <si>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</si>
  <si>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</si>
  <si>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</si>
  <si>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</si>
  <si>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</si>
  <si>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</si>
  <si>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</si>
  <si>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</si>
  <si>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</si>
  <si>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</si>
  <si>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</si>
  <si>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</si>
  <si>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</si>
  <si>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</si>
  <si>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</si>
  <si>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</si>
  <si>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</si>
  <si>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</si>
  <si>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</si>
  <si>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</si>
  <si>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</si>
  <si>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</si>
  <si>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</si>
  <si>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</si>
  <si>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</si>
  <si>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</si>
  <si>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</si>
  <si>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</si>
  <si>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</si>
  <si>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</si>
  <si>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</si>
  <si>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</si>
  <si>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</si>
  <si>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</si>
  <si>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</si>
  <si>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</si>
  <si>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</si>
  <si>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</si>
  <si>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</si>
  <si>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</si>
  <si>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</si>
  <si>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</si>
  <si>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</si>
  <si>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</si>
  <si>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</si>
  <si>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</si>
  <si>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</si>
  <si>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</si>
  <si>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</si>
  <si>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</si>
  <si>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</si>
  <si>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</si>
  <si>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</si>
  <si>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</si>
  <si>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</si>
  <si>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</si>
  <si>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</si>
  <si>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</si>
  <si>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</si>
  <si>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</si>
  <si>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</si>
  <si>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</si>
  <si>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</si>
  <si>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</si>
  <si>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</si>
  <si>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</si>
  <si>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</si>
  <si>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</si>
  <si>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</si>
  <si>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</si>
  <si>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</si>
  <si>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</si>
  <si>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</si>
  <si>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</si>
  <si>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</si>
  <si>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</si>
  <si>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</si>
  <si>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</si>
  <si>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</si>
  <si>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</si>
  <si>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</si>
  <si>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</si>
  <si>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</si>
  <si>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</si>
  <si>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</si>
  <si>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</si>
  <si>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</si>
  <si>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</si>
  <si>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</si>
  <si>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</si>
  <si>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</si>
  <si>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</si>
  <si>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</si>
  <si>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</si>
  <si>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</si>
  <si>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</si>
  <si>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</si>
  <si>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</si>
  <si>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</si>
  <si>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</si>
  <si>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</si>
  <si>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</si>
  <si>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</si>
  <si>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</si>
  <si>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</si>
  <si>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</si>
  <si>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</si>
  <si>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</si>
  <si>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</si>
  <si>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</si>
  <si>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</si>
  <si>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</si>
  <si>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</si>
  <si>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</si>
  <si>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</si>
  <si>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</si>
  <si>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</si>
  <si>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</si>
  <si>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</si>
  <si>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</si>
  <si>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</si>
  <si>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</si>
  <si>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</si>
  <si>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</si>
  <si>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</si>
  <si>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</si>
  <si>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</si>
  <si>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</si>
  <si>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</si>
  <si>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</si>
  <si>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</si>
  <si>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</si>
  <si>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</si>
  <si>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</si>
  <si>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</si>
  <si>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</si>
  <si>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</si>
  <si>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</si>
  <si>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</si>
  <si>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</si>
  <si>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</si>
  <si>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</si>
  <si>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</si>
  <si>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</si>
  <si>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</si>
  <si>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</si>
  <si>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</si>
  <si>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</si>
  <si>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</si>
  <si>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</si>
  <si>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</si>
  <si>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</si>
  <si>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</si>
  <si>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</si>
  <si>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</si>
  <si>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</si>
  <si>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</si>
  <si>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</si>
  <si>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</si>
  <si>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</si>
  <si>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</si>
  <si>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</si>
  <si>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</si>
  <si>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</si>
  <si>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</si>
  <si>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</si>
  <si>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</si>
  <si>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</si>
  <si>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</si>
  <si>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</si>
  <si>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</si>
  <si>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</si>
  <si>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</si>
  <si>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</si>
  <si>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</si>
  <si>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</si>
  <si>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</si>
  <si>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</si>
  <si>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</si>
  <si>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</si>
  <si>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</si>
  <si>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</si>
  <si>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</si>
  <si>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</si>
  <si>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</si>
  <si>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</si>
  <si>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</si>
  <si>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</si>
  <si>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</si>
  <si>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</si>
  <si>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</si>
  <si>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</si>
  <si>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</si>
  <si>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</si>
  <si>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</si>
  <si>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</si>
  <si>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</si>
  <si>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</si>
  <si>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</si>
  <si>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</si>
  <si>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</si>
  <si>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</si>
  <si>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</si>
  <si>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</si>
  <si>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</si>
  <si>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</si>
  <si>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</si>
  <si>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</si>
  <si>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</si>
  <si>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</si>
  <si>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</si>
  <si>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</si>
  <si>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</si>
  <si>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</si>
  <si>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</si>
  <si>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</si>
  <si>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</si>
  <si>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</si>
  <si>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</si>
  <si>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</si>
  <si>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</si>
  <si>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</si>
  <si>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</si>
  <si>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</si>
  <si>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</si>
  <si>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</si>
  <si>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</si>
  <si>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</si>
  <si>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</si>
  <si>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</si>
  <si>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</si>
  <si>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</si>
  <si>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</si>
  <si>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</si>
  <si>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</si>
  <si>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</si>
  <si>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</si>
  <si>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</si>
  <si>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</si>
  <si>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</si>
  <si>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</si>
  <si>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</si>
  <si>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</si>
  <si>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</si>
  <si>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</si>
  <si>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</si>
  <si>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</si>
  <si>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</si>
  <si>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</si>
  <si>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</si>
  <si>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</si>
  <si>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</si>
  <si>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</si>
  <si>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</si>
  <si>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</si>
  <si>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</si>
  <si>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</si>
  <si>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</si>
  <si>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</si>
  <si>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</si>
  <si>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</si>
  <si>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</si>
  <si>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</si>
  <si>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</si>
  <si>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</si>
  <si>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</si>
  <si>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</si>
  <si>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</si>
  <si>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</si>
  <si>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</si>
  <si>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</si>
  <si>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</si>
  <si>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</si>
  <si>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</si>
  <si>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</si>
  <si>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</si>
  <si>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</si>
  <si>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</si>
  <si>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</si>
  <si>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</si>
  <si>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</si>
  <si>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</si>
  <si>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</si>
  <si>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</si>
  <si>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</si>
  <si>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</si>
  <si>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</si>
  <si>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</si>
  <si>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</si>
  <si>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</si>
  <si>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</si>
  <si>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</si>
  <si>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</si>
  <si>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</si>
  <si>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</si>
  <si>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</si>
  <si>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</si>
  <si>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</si>
  <si>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</si>
  <si>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</si>
  <si>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</si>
  <si>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</si>
  <si>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</si>
  <si>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</si>
  <si>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</si>
  <si>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</si>
  <si>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</si>
  <si>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</si>
  <si>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</si>
  <si>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</si>
  <si>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</si>
  <si>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</si>
  <si>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</si>
  <si>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</si>
  <si>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</si>
  <si>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</si>
  <si>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</si>
  <si>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</si>
  <si>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</si>
  <si>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</si>
  <si>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</si>
  <si>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</si>
  <si>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</si>
  <si>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</si>
  <si>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</si>
  <si>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</si>
  <si>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</si>
  <si>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</si>
  <si>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</si>
  <si>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</si>
  <si>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</si>
  <si>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</si>
  <si>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</si>
  <si>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</si>
  <si>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</si>
  <si>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</si>
  <si>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</si>
  <si>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</si>
  <si>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</si>
  <si>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</si>
  <si>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</si>
  <si>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</si>
  <si>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</si>
  <si>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</si>
  <si>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</si>
  <si>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</si>
  <si>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</si>
  <si>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</si>
  <si>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</si>
  <si>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</si>
  <si>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</si>
  <si>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</si>
  <si>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</si>
  <si>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</si>
  <si>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</si>
  <si>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</si>
  <si>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</si>
  <si>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</si>
  <si>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</si>
  <si>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</si>
  <si>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</si>
  <si>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</si>
  <si>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</si>
  <si>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</si>
  <si>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</si>
  <si>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</si>
  <si>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</si>
  <si>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</si>
  <si>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</si>
  <si>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</si>
  <si>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</si>
  <si>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</si>
  <si>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</si>
  <si>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</si>
  <si>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</si>
  <si>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</si>
  <si>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</si>
  <si>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</si>
  <si>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</si>
  <si>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</si>
  <si>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</si>
  <si>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</si>
  <si>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</si>
  <si>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</si>
  <si>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</si>
  <si>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</si>
  <si>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</si>
  <si>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</si>
  <si>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</si>
  <si>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</si>
  <si>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</si>
  <si>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</si>
  <si>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</si>
  <si>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</si>
  <si>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</si>
  <si>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</si>
  <si>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</si>
  <si>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</si>
  <si>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</si>
  <si>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</si>
  <si>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</si>
  <si>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</si>
  <si>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</si>
  <si>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</si>
  <si>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</si>
  <si>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</si>
  <si>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</si>
  <si>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</si>
  <si>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</si>
  <si>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</si>
  <si>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</si>
  <si>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</si>
  <si>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</si>
  <si>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</si>
  <si>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</si>
  <si>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</si>
  <si>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</si>
  <si>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</si>
  <si>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</si>
  <si>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</si>
  <si>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</si>
  <si>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</si>
  <si>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</si>
  <si>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</si>
  <si>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</si>
  <si>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</si>
  <si>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</si>
  <si>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</si>
  <si>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</si>
  <si>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</si>
  <si>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</si>
  <si>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</si>
  <si>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</si>
  <si>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</si>
  <si>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</si>
  <si>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</si>
  <si>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</si>
  <si>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</si>
  <si>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</si>
  <si>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</si>
  <si>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</si>
  <si>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</si>
  <si>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</si>
  <si>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</si>
  <si>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</si>
  <si>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</si>
  <si>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</si>
  <si>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</si>
  <si>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</si>
  <si>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</si>
  <si>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</si>
  <si>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</si>
  <si>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</si>
  <si>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</si>
  <si>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</si>
  <si>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</si>
  <si>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</si>
  <si>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</si>
  <si>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</si>
  <si>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</si>
  <si>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</si>
  <si>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</si>
  <si>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</si>
  <si>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</si>
  <si>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</si>
  <si>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</si>
  <si>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</si>
  <si>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</si>
  <si>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</si>
  <si>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</si>
  <si>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</si>
  <si>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</si>
  <si>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</si>
  <si>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</si>
  <si>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</si>
  <si>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</si>
  <si>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</si>
  <si>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</si>
  <si>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</si>
  <si>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</si>
  <si>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</si>
  <si>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</si>
  <si>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</si>
  <si>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</si>
  <si>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</si>
  <si>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</si>
  <si>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</si>
  <si>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</si>
  <si>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</si>
  <si>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</si>
  <si>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</si>
  <si>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</si>
  <si>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</si>
  <si>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</si>
  <si>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</si>
  <si>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</si>
  <si>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</si>
  <si>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</si>
  <si>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</si>
  <si>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</si>
  <si>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</si>
  <si>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</si>
  <si>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</si>
  <si>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</si>
  <si>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</si>
  <si>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</si>
  <si>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</si>
  <si>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</si>
  <si>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</si>
  <si>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</si>
  <si>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</si>
  <si>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</si>
  <si>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</si>
  <si>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</si>
  <si>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</si>
  <si>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</si>
  <si>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</si>
  <si>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</si>
  <si>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</si>
  <si>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</si>
  <si>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</si>
  <si>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</si>
  <si>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</si>
  <si>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</si>
  <si>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</si>
  <si>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</si>
  <si>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</si>
  <si>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</si>
  <si>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</si>
  <si>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</si>
  <si>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</si>
  <si>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</si>
  <si>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</si>
  <si>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</si>
  <si>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</si>
  <si>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</si>
  <si>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</si>
  <si>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</si>
  <si>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</si>
  <si>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</si>
  <si>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</si>
  <si>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</si>
  <si>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</si>
  <si>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</si>
  <si>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</si>
  <si>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</si>
  <si>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</si>
  <si>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</si>
  <si>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</si>
  <si>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</si>
  <si>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</si>
  <si>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</si>
  <si>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</si>
  <si>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</si>
  <si>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</si>
  <si>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</si>
  <si>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</si>
  <si>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</si>
  <si>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</si>
  <si>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</si>
  <si>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</si>
  <si>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</si>
  <si>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</si>
  <si>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</si>
  <si>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</si>
  <si>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</si>
  <si>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</si>
  <si>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</si>
  <si>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</si>
  <si>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</si>
  <si>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</si>
  <si>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</si>
  <si>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</si>
  <si>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</si>
  <si>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</si>
  <si>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</si>
  <si>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</si>
  <si>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</si>
  <si>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</si>
  <si>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</si>
  <si>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</si>
  <si>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</si>
  <si>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</si>
  <si>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</si>
  <si>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</si>
  <si>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</si>
  <si>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</si>
  <si>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</si>
  <si>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</si>
  <si>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</si>
  <si>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</si>
  <si>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</si>
  <si>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</si>
  <si>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</si>
  <si>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</si>
  <si>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</si>
  <si>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</si>
  <si>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</si>
  <si>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</si>
  <si>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</si>
  <si>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</si>
  <si>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</si>
  <si>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</si>
  <si>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</si>
  <si>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</si>
  <si>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</si>
  <si>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</si>
  <si>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</si>
  <si>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</si>
  <si>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</si>
  <si>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</si>
  <si>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</si>
  <si>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</si>
  <si>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</si>
  <si>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</si>
  <si>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</si>
  <si>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</si>
  <si>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</si>
  <si>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</si>
  <si>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</si>
  <si>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</si>
  <si>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</si>
  <si>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</si>
  <si>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</si>
  <si>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</si>
  <si>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</si>
  <si>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</si>
  <si>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</si>
  <si>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</si>
  <si>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</si>
  <si>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</si>
  <si>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</si>
  <si>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</si>
  <si>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</si>
  <si>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</si>
  <si>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</si>
  <si>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</si>
  <si>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</si>
  <si>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</si>
  <si>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</si>
  <si>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</si>
  <si>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</si>
  <si>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</si>
  <si>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</si>
  <si>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</si>
  <si>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</si>
  <si>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</si>
  <si>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</si>
  <si>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</si>
  <si>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</si>
  <si>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</si>
  <si>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</si>
  <si>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</si>
  <si>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</si>
  <si>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</si>
  <si>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</si>
  <si>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</si>
  <si>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</si>
  <si>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</si>
  <si>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</si>
  <si>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</si>
  <si>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</si>
  <si>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</si>
  <si>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</si>
  <si>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</si>
  <si>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</si>
  <si>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</si>
  <si>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</si>
  <si>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</si>
  <si>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</si>
  <si>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</si>
  <si>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</si>
  <si>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</si>
  <si>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</si>
  <si>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</si>
  <si>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</si>
  <si>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</si>
  <si>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</si>
  <si>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</si>
  <si>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</si>
  <si>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</si>
  <si>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</si>
  <si>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</si>
  <si>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</si>
  <si>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</si>
  <si>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</si>
  <si>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</si>
  <si>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</si>
  <si>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</si>
  <si>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</si>
  <si>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</si>
  <si>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</si>
  <si>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</si>
  <si>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</si>
  <si>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</si>
  <si>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</si>
  <si>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</si>
  <si>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</si>
  <si>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</si>
  <si>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</si>
  <si>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</si>
  <si>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</si>
  <si>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</si>
  <si>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</si>
  <si>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</si>
  <si>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</si>
  <si>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</si>
  <si>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</si>
  <si>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</si>
  <si>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</si>
  <si>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</si>
  <si>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</si>
  <si>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</si>
  <si>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</si>
  <si>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</si>
  <si>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</si>
  <si>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</si>
  <si>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</si>
  <si>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</si>
  <si>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</si>
  <si>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</si>
  <si>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</si>
  <si>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</si>
  <si>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</si>
  <si>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</si>
  <si>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</si>
  <si>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</si>
  <si>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</si>
  <si>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</si>
  <si>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</si>
  <si>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</si>
  <si>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</si>
  <si>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</si>
  <si>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</si>
  <si>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</si>
  <si>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</si>
  <si>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</si>
  <si>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</si>
  <si>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</si>
  <si>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</si>
  <si>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</si>
  <si>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</si>
  <si>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</si>
  <si>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</si>
  <si>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</si>
  <si>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</si>
  <si>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</si>
  <si>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</si>
  <si>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</si>
  <si>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</si>
  <si>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</si>
  <si>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</si>
  <si>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</si>
  <si>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</si>
  <si>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</si>
  <si>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</si>
  <si>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</si>
  <si>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</si>
  <si>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</si>
  <si>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</si>
  <si>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</si>
  <si>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</si>
  <si>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</si>
  <si>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</si>
  <si>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</si>
  <si>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</si>
  <si>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</si>
  <si>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</si>
  <si>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</si>
  <si>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</si>
  <si>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</si>
  <si>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</si>
  <si>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</si>
  <si>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</si>
  <si>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</si>
  <si>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</si>
  <si>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</si>
  <si>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</si>
  <si>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</si>
  <si>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</si>
  <si>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</si>
  <si>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</si>
  <si>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</si>
  <si>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</si>
  <si>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</si>
  <si>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</si>
  <si>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</si>
  <si>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</si>
  <si>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</si>
  <si>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</si>
  <si>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</si>
  <si>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</si>
  <si>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</si>
  <si>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</si>
  <si>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</si>
  <si>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</si>
  <si>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</si>
  <si>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</si>
  <si>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</si>
  <si>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</si>
  <si>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</si>
  <si>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</si>
  <si>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</si>
  <si>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</si>
  <si>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</si>
  <si>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</si>
  <si>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</si>
  <si>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</si>
  <si>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</si>
  <si>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</si>
  <si>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</si>
  <si>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</si>
  <si>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</si>
  <si>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</si>
  <si>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</si>
  <si>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</si>
  <si>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</si>
  <si>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</si>
  <si>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</si>
  <si>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</si>
  <si>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</si>
  <si>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</si>
  <si>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</si>
  <si>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</si>
  <si>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</si>
  <si>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</si>
  <si>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</si>
  <si>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</si>
  <si>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</si>
  <si>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</si>
  <si>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</si>
  <si>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</si>
  <si>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</si>
  <si>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</si>
  <si>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</si>
  <si>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</si>
  <si>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</si>
  <si>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</si>
  <si>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</si>
  <si>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</si>
  <si>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</si>
  <si>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</si>
  <si>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</si>
  <si>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</si>
  <si>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</si>
  <si>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</si>
  <si>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</si>
  <si>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</si>
  <si>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</si>
  <si>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</si>
  <si>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</si>
  <si>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</si>
  <si>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</si>
  <si>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</si>
  <si>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</si>
  <si>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</si>
  <si>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</si>
  <si>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</si>
  <si>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</si>
  <si>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</si>
  <si>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</si>
  <si>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</si>
  <si>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</si>
  <si>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</si>
  <si>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</si>
  <si>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</si>
  <si>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</si>
  <si>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</si>
  <si>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</si>
  <si>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</si>
  <si>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</si>
  <si>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</si>
  <si>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</si>
  <si>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</si>
  <si>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</si>
  <si>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</si>
  <si>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</si>
  <si>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</si>
  <si>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</si>
  <si>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</si>
  <si>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</si>
  <si>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</si>
  <si>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</si>
  <si>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</si>
  <si>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</si>
  <si>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</si>
  <si>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</si>
  <si>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</si>
  <si>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</si>
  <si>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</si>
  <si>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</si>
  <si>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</si>
  <si>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</si>
  <si>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</si>
  <si>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</si>
  <si>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</si>
  <si>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</si>
  <si>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</si>
  <si>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</si>
  <si>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</si>
  <si>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</si>
  <si>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</si>
  <si>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</si>
  <si>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</si>
  <si>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</si>
  <si>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</si>
  <si>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</si>
  <si>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</si>
  <si>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</si>
  <si>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</si>
  <si>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</si>
  <si>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</si>
  <si>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</si>
  <si>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</si>
  <si>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</si>
  <si>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</si>
  <si>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</si>
  <si>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</si>
  <si>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</si>
  <si>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</si>
  <si>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</si>
  <si>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</si>
  <si>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</si>
  <si>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</si>
  <si>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</si>
  <si>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</si>
  <si>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</si>
  <si>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</si>
  <si>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</si>
  <si>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</si>
  <si>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</si>
  <si>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</si>
  <si>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</si>
  <si>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</si>
  <si>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</si>
  <si>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</si>
  <si>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</si>
  <si>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</si>
  <si>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</si>
  <si>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</si>
  <si>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</si>
  <si>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</si>
  <si>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</si>
  <si>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</si>
  <si>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</si>
  <si>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</si>
  <si>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</si>
  <si>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</si>
  <si>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</si>
  <si>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</si>
  <si>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</si>
  <si>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</si>
  <si>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</si>
  <si>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</si>
  <si>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</si>
  <si>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</si>
  <si>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</si>
  <si>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</si>
  <si>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</si>
  <si>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</si>
  <si>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</si>
  <si>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</si>
  <si>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</si>
  <si>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</si>
  <si>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</si>
  <si>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</si>
  <si>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</si>
  <si>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</si>
  <si>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</si>
  <si>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</si>
  <si>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</si>
  <si>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</si>
  <si>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</si>
  <si>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</si>
  <si>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</si>
  <si>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</si>
  <si>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</si>
  <si>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</si>
  <si>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</si>
  <si>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</si>
  <si>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</si>
  <si>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</si>
  <si>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</si>
  <si>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</si>
  <si>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</si>
  <si>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</si>
  <si>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</si>
  <si>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</si>
  <si>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</si>
  <si>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</si>
  <si>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</si>
  <si>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</si>
  <si>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</si>
  <si>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</si>
  <si>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</si>
  <si>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</si>
  <si>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</si>
  <si>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</si>
  <si>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</si>
  <si>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</si>
  <si>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</si>
  <si>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</si>
  <si>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</si>
  <si>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</si>
  <si>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</si>
  <si>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</si>
  <si>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</si>
  <si>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</si>
  <si>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</si>
  <si>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</si>
  <si>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</si>
  <si>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</si>
  <si>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</si>
  <si>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</si>
  <si>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</si>
  <si>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</si>
  <si>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</si>
  <si>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</si>
  <si>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</si>
  <si>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</si>
  <si>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</si>
  <si>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</si>
  <si>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</si>
  <si>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</si>
  <si>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</si>
  <si>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</si>
  <si>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</si>
  <si>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</si>
  <si>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</si>
  <si>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</si>
  <si>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</si>
  <si>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</si>
  <si>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</si>
  <si>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</si>
  <si>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</si>
  <si>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</si>
  <si>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</si>
  <si>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</si>
  <si>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</si>
  <si>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</si>
  <si>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</si>
  <si>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</si>
  <si>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</si>
  <si>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</si>
  <si>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</si>
  <si>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</si>
  <si>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</si>
  <si>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</si>
  <si>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</si>
  <si>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</si>
  <si>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</si>
  <si>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</si>
  <si>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</si>
  <si>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</si>
  <si>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</si>
  <si>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</si>
  <si>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</si>
  <si>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</si>
  <si>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</si>
  <si>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</si>
  <si>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</si>
  <si>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</si>
  <si>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</si>
  <si>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</si>
  <si>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</si>
  <si>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</si>
  <si>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</si>
  <si>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</si>
  <si>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</si>
  <si>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</si>
  <si>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</si>
  <si>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</si>
  <si>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</si>
  <si>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</si>
  <si>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</si>
  <si>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</si>
  <si>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</si>
  <si>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</si>
  <si>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</si>
  <si>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</si>
  <si>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</si>
  <si>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</si>
  <si>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</si>
  <si>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</si>
  <si>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</si>
  <si>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</si>
  <si>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</si>
  <si>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</si>
  <si>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</si>
  <si>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</si>
  <si>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</si>
  <si>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</si>
  <si>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</si>
  <si>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</si>
  <si>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</si>
  <si>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</si>
  <si>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</si>
  <si>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</si>
  <si>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</si>
  <si>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</si>
  <si>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</si>
  <si>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</si>
  <si>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</si>
  <si>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</si>
  <si>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</si>
  <si>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</si>
  <si>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</si>
  <si>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</si>
  <si>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</si>
  <si>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</si>
  <si>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</si>
  <si>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</si>
  <si>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</si>
  <si>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</si>
  <si>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</si>
  <si>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</si>
  <si>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</si>
  <si>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</si>
  <si>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</si>
  <si>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</si>
  <si>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</si>
  <si>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</si>
  <si>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</si>
  <si>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</si>
  <si>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</si>
  <si>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</si>
  <si>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</si>
  <si>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</si>
  <si>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</si>
  <si>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</si>
  <si>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</si>
  <si>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</si>
  <si>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</si>
  <si>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</si>
  <si>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</si>
  <si>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</si>
  <si>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</si>
  <si>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</si>
  <si>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</si>
  <si>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</si>
  <si>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</si>
  <si>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</si>
  <si>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</si>
  <si>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</si>
  <si>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</si>
  <si>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</si>
  <si>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</si>
  <si>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</si>
  <si>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</si>
  <si>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</si>
  <si>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</si>
  <si>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</si>
  <si>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</si>
  <si>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</si>
  <si>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</si>
  <si>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</si>
  <si>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</si>
  <si>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</si>
  <si>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</si>
  <si>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</si>
  <si>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</si>
  <si>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</si>
  <si>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</si>
  <si>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</si>
  <si>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</si>
  <si>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</si>
  <si>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</si>
  <si>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</si>
  <si>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</si>
  <si>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</si>
  <si>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</si>
  <si>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</si>
  <si>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</si>
  <si>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</si>
  <si>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</si>
  <si>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</si>
  <si>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</si>
  <si>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</si>
  <si>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</si>
  <si>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</si>
  <si>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</si>
  <si>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</si>
  <si>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</si>
  <si>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</si>
  <si>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</si>
  <si>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</si>
  <si>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</si>
  <si>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</si>
  <si>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</si>
  <si>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</si>
  <si>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</si>
  <si>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</si>
  <si>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</si>
  <si>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</si>
  <si>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</si>
  <si>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</si>
  <si>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</si>
  <si>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</si>
  <si>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</si>
  <si>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</si>
  <si>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</si>
  <si>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</si>
  <si>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</si>
  <si>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</si>
  <si>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</si>
  <si>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</si>
  <si>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</si>
  <si>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</si>
  <si>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</si>
  <si>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</si>
  <si>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</si>
  <si>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</si>
  <si>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</si>
  <si>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</si>
  <si>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</si>
  <si>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</si>
  <si>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</si>
  <si>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</si>
  <si>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</si>
  <si>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</si>
  <si>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</si>
  <si>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</si>
  <si>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</si>
  <si>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</si>
  <si>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</si>
  <si>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</si>
  <si>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</si>
  <si>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</si>
  <si>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</si>
  <si>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</si>
  <si>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</si>
  <si>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</si>
  <si>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</si>
  <si>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</si>
  <si>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</si>
  <si>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</si>
  <si>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</si>
  <si>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</si>
  <si>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</si>
  <si>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</si>
  <si>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</si>
  <si>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</si>
  <si>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</si>
  <si>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</si>
  <si>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</si>
  <si>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</si>
  <si>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</si>
  <si>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</si>
  <si>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</si>
  <si>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</si>
  <si>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</si>
  <si>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</si>
  <si>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</si>
  <si>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</si>
  <si>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</si>
  <si>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</si>
  <si>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</si>
  <si>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</si>
  <si>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</si>
  <si>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</si>
  <si>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</si>
  <si>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</si>
  <si>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</si>
  <si>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</si>
  <si>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</si>
  <si>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</si>
  <si>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</si>
  <si>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</si>
  <si>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</si>
  <si>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</si>
  <si>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</si>
  <si>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</si>
  <si>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</si>
  <si>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</si>
  <si>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</si>
  <si>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</si>
  <si>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</si>
  <si>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</si>
  <si>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</si>
  <si>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</si>
  <si>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</si>
  <si>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</si>
  <si>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</si>
  <si>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</si>
  <si>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</si>
  <si>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</si>
  <si>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</si>
  <si>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</si>
  <si>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</si>
  <si>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</si>
  <si>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</si>
  <si>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</si>
  <si>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</si>
  <si>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</si>
  <si>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</si>
  <si>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</si>
  <si>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</si>
  <si>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</si>
  <si>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</si>
  <si>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</si>
  <si>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</si>
  <si>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</si>
  <si>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</si>
  <si>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</si>
  <si>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</si>
  <si>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</si>
  <si>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</si>
  <si>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</si>
  <si>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</si>
  <si>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</si>
  <si>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</si>
  <si>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</si>
  <si>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</si>
  <si>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</si>
  <si>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</si>
  <si>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</si>
  <si>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</si>
  <si>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</si>
  <si>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</si>
  <si>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</si>
  <si>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</si>
  <si>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</si>
  <si>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</si>
  <si>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</si>
  <si>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</si>
  <si>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</si>
  <si>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</si>
  <si>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</si>
  <si>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</si>
  <si>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</si>
  <si>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</si>
  <si>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</si>
  <si>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</si>
  <si>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</si>
  <si>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</si>
  <si>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</si>
  <si>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</si>
  <si>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</si>
  <si>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</si>
  <si>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</si>
  <si>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</si>
  <si>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</si>
  <si>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</si>
  <si>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</si>
  <si>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</si>
  <si>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</si>
  <si>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</si>
  <si>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</si>
  <si>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</si>
  <si>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</si>
  <si>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</si>
  <si>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</si>
  <si>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</si>
  <si>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</si>
  <si>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</si>
  <si>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</si>
  <si>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</si>
  <si>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</si>
  <si>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</si>
  <si>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</si>
  <si>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</si>
  <si>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</si>
  <si>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</si>
  <si>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</si>
  <si>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</si>
  <si>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</si>
  <si>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</si>
  <si>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</si>
  <si>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</si>
  <si>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</si>
  <si>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</si>
  <si>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</si>
  <si>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</si>
  <si>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</si>
  <si>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</si>
  <si>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</si>
  <si>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</si>
  <si>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</si>
  <si>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</si>
  <si>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</si>
  <si>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</si>
  <si>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</si>
  <si>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</si>
  <si>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</si>
  <si>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</si>
  <si>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</si>
  <si>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</si>
  <si>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</si>
  <si>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</si>
  <si>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</si>
  <si>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</si>
  <si>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</si>
  <si>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</si>
  <si>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</si>
  <si>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</si>
  <si>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</si>
  <si>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</si>
  <si>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</si>
  <si>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</si>
  <si>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</si>
  <si>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</si>
  <si>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</si>
  <si>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</si>
  <si>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</si>
  <si>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</si>
  <si>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</si>
  <si>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</si>
  <si>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</si>
  <si>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</si>
  <si>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</si>
  <si>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</si>
  <si>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</si>
  <si>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</si>
  <si>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</si>
  <si>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</si>
  <si>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</si>
  <si>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</si>
  <si>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</si>
  <si>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</si>
  <si>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</si>
  <si>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</si>
  <si>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</si>
  <si>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</si>
  <si>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</si>
  <si>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</si>
  <si>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</si>
  <si>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</si>
  <si>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</si>
  <si>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</si>
  <si>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</si>
  <si>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</si>
  <si>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</si>
  <si>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</si>
  <si>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</si>
  <si>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</si>
  <si>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</si>
  <si>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</si>
  <si>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</si>
  <si>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</si>
  <si>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</si>
  <si>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</si>
  <si>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</si>
  <si>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</si>
  <si>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</si>
  <si>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</si>
  <si>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</si>
  <si>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</si>
  <si>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</si>
  <si>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</si>
  <si>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</si>
  <si>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</si>
  <si>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</si>
  <si>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</si>
  <si>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</si>
  <si>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</si>
  <si>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</si>
  <si>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</si>
  <si>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</si>
  <si>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</si>
  <si>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</si>
  <si>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</si>
  <si>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</si>
  <si>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</si>
  <si>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</si>
  <si>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</si>
  <si>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</si>
  <si>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</si>
  <si>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</si>
  <si>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</si>
  <si>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</si>
  <si>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</si>
  <si>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</si>
  <si>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</si>
  <si>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</si>
  <si>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</si>
  <si>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</si>
  <si>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</si>
  <si>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</si>
  <si>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</si>
  <si>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</si>
  <si>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</si>
  <si>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</si>
  <si>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</si>
  <si>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</si>
  <si>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</si>
  <si>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</si>
  <si>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</si>
  <si>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</si>
  <si>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</si>
  <si>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</si>
  <si>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</si>
  <si>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</si>
  <si>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</si>
  <si>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</si>
  <si>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</si>
  <si>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</si>
  <si>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</si>
  <si>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</si>
  <si>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</si>
  <si>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</si>
  <si>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</si>
  <si>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</si>
  <si>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</si>
  <si>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</si>
  <si>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</si>
  <si>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</si>
  <si>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</si>
  <si>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</si>
  <si>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</si>
  <si>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</si>
  <si>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</si>
  <si>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</si>
  <si>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</si>
  <si>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</si>
  <si>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</si>
  <si>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</si>
  <si>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</si>
  <si>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</si>
  <si>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</si>
  <si>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</si>
  <si>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</si>
  <si>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</si>
  <si>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</si>
  <si>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</si>
  <si>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</si>
  <si>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</si>
  <si>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</si>
  <si>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</si>
  <si>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</si>
  <si>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</si>
  <si>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</si>
  <si>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</si>
  <si>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</si>
  <si>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</si>
  <si>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</si>
  <si>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</si>
  <si>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</si>
  <si>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</si>
  <si>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</si>
  <si>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</si>
  <si>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</si>
  <si>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</si>
  <si>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</si>
  <si>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</si>
  <si>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</si>
  <si>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</si>
  <si>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</si>
  <si>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</si>
  <si>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</si>
  <si>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</si>
  <si>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</si>
  <si>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</si>
  <si>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</si>
  <si>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</si>
  <si>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</si>
  <si>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</si>
  <si>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</si>
  <si>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</si>
  <si>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</si>
  <si>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</si>
  <si>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</si>
  <si>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</si>
  <si>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</si>
  <si>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</si>
  <si>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</si>
  <si>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</si>
  <si>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</si>
  <si>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</si>
  <si>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</si>
  <si>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</si>
  <si>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</si>
  <si>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</si>
  <si>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</si>
  <si>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</si>
  <si>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</si>
  <si>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</si>
  <si>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</si>
  <si>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</si>
  <si>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</si>
  <si>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</si>
  <si>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</si>
  <si>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</si>
  <si>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</si>
  <si>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</si>
  <si>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</si>
  <si>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</si>
  <si>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</si>
  <si>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</si>
  <si>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</si>
  <si>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</si>
  <si>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</si>
  <si>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</si>
  <si>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</si>
  <si>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</si>
  <si>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</si>
  <si>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</si>
  <si>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</si>
  <si>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</si>
  <si>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</si>
  <si>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</si>
  <si>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</si>
  <si>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</si>
  <si>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</si>
  <si>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</si>
  <si>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</si>
  <si>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</si>
  <si>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</si>
  <si>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</si>
  <si>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</si>
  <si>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</si>
  <si>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</si>
  <si>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</si>
  <si>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</si>
  <si>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</si>
  <si>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</si>
  <si>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</si>
  <si>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</si>
  <si>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</si>
  <si>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</si>
  <si>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</si>
  <si>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</si>
  <si>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</si>
  <si>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</si>
  <si>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</si>
  <si>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</si>
  <si>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</si>
  <si>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</si>
  <si>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</si>
  <si>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</si>
  <si>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</si>
  <si>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</si>
  <si>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</si>
  <si>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</si>
  <si>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</si>
  <si>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</si>
  <si>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</si>
  <si>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</si>
  <si>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</si>
  <si>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</si>
  <si>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</si>
  <si>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</si>
  <si>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</si>
  <si>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</si>
  <si>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</si>
  <si>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</si>
  <si>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</si>
  <si>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</si>
  <si>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</si>
  <si>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</si>
  <si>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</si>
  <si>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</si>
  <si>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</si>
  <si>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</si>
  <si>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</si>
  <si>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</si>
  <si>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</si>
  <si>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</si>
  <si>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</si>
  <si>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</si>
  <si>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</si>
  <si>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</si>
  <si>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</si>
  <si>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</si>
  <si>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</si>
  <si>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</si>
  <si>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</si>
  <si>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</si>
  <si>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</si>
  <si>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</si>
  <si>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</si>
  <si>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</si>
  <si>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</si>
  <si>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</si>
  <si>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</si>
  <si>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</si>
  <si>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</si>
  <si>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</si>
  <si>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</si>
  <si>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</si>
  <si>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</si>
  <si>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</si>
  <si>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</si>
  <si>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</si>
  <si>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</si>
  <si>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</si>
  <si>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</si>
  <si>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</si>
  <si>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</si>
  <si>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</si>
  <si>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</si>
  <si>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</si>
  <si>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</si>
  <si>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</si>
  <si>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</si>
  <si>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</si>
  <si>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</si>
  <si>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</si>
  <si>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</si>
  <si>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</si>
  <si>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</si>
  <si>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</si>
  <si>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</si>
  <si>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</si>
  <si>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</si>
  <si>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</si>
  <si>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</si>
  <si>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</si>
  <si>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</si>
  <si>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</si>
  <si>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</si>
  <si>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</si>
  <si>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</si>
  <si>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</si>
  <si>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</si>
  <si>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</si>
  <si>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</si>
  <si>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</si>
  <si>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</si>
  <si>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</si>
  <si>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</si>
  <si>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</si>
  <si>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</si>
  <si>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</si>
  <si>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</si>
  <si>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</si>
  <si>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</si>
  <si>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</si>
  <si>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</si>
  <si>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</si>
  <si>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</si>
  <si>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</si>
  <si>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</si>
  <si>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</si>
  <si>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</si>
  <si>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</si>
  <si>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</si>
  <si>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</si>
  <si>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</si>
  <si>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</si>
  <si>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</si>
  <si>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</si>
  <si>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</si>
  <si>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</si>
  <si>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</si>
  <si>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</si>
  <si>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</si>
  <si>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</si>
  <si>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</si>
  <si>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</si>
  <si>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</si>
  <si>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</si>
  <si>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</si>
  <si>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</si>
  <si>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</si>
  <si>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</si>
  <si>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</si>
  <si>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</si>
  <si>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</si>
  <si>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</si>
  <si>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</si>
  <si>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</si>
  <si>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</si>
  <si>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</si>
  <si>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</si>
  <si>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</si>
  <si>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</si>
  <si>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</si>
  <si>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</si>
  <si>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</si>
  <si>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</si>
  <si>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</si>
  <si>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</si>
  <si>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</si>
  <si>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</si>
  <si>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</si>
  <si>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</si>
  <si>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</si>
  <si>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</si>
  <si>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</si>
  <si>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</si>
  <si>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</si>
  <si>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</si>
  <si>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</si>
  <si>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</si>
  <si>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</si>
  <si>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</si>
  <si>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</si>
  <si>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</si>
  <si>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</si>
  <si>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</si>
  <si>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</si>
  <si>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</si>
  <si>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</si>
  <si>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</si>
  <si>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</si>
  <si>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</si>
  <si>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</si>
  <si>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</si>
  <si>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</si>
  <si>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</si>
  <si>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</si>
  <si>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</si>
  <si>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</si>
  <si>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</si>
  <si>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</si>
  <si>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</si>
  <si>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</si>
  <si>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</si>
  <si>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</si>
  <si>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</si>
  <si>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</si>
  <si>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</si>
  <si>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</si>
  <si>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</si>
  <si>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</si>
  <si>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</si>
  <si>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</si>
  <si>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</si>
  <si>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</si>
  <si>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</si>
  <si>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</si>
  <si>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</si>
  <si>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</si>
  <si>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</si>
  <si>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</si>
  <si>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</si>
  <si>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</si>
  <si>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</si>
  <si>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</si>
  <si>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</si>
  <si>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</si>
  <si>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</si>
  <si>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</si>
  <si>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</si>
  <si>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</si>
  <si>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</si>
  <si>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</si>
  <si>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</si>
  <si>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</si>
  <si>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</si>
  <si>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</si>
  <si>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</si>
  <si>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</si>
  <si>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</si>
  <si>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</si>
  <si>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</si>
  <si>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</si>
  <si>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</si>
  <si>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</si>
  <si>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</si>
  <si>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</si>
  <si>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</si>
  <si>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</si>
  <si>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</si>
  <si>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</si>
  <si>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</si>
  <si>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</si>
  <si>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</si>
  <si>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</si>
  <si>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</si>
  <si>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</si>
  <si>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</si>
  <si>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</si>
  <si>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</si>
  <si>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</si>
  <si>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</si>
  <si>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</si>
  <si>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</si>
  <si>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</si>
  <si>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</si>
  <si>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</si>
  <si>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</si>
  <si>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</si>
  <si>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</si>
  <si>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</si>
  <si>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</si>
  <si>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</si>
  <si>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</si>
  <si>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</si>
  <si>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</si>
  <si>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</si>
  <si>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</si>
  <si>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</si>
  <si>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</si>
  <si>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</si>
  <si>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</si>
  <si>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</si>
  <si>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</si>
  <si>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</si>
  <si>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</si>
  <si>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</si>
  <si>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</si>
  <si>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</si>
  <si>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</si>
  <si>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</si>
  <si>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</si>
  <si>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</si>
  <si>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</si>
  <si>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</si>
  <si>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</si>
  <si>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</si>
  <si>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</si>
  <si>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</si>
  <si>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</si>
  <si>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</si>
  <si>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</si>
  <si>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</si>
  <si>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</si>
  <si>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</si>
  <si>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</si>
  <si>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</si>
  <si>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</si>
  <si>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</si>
  <si>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</si>
  <si>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</si>
  <si>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</si>
  <si>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</si>
  <si>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</si>
  <si>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</si>
  <si>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</si>
  <si>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</si>
  <si>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</si>
  <si>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</si>
  <si>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</si>
  <si>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</si>
  <si>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</si>
  <si>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</si>
  <si>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</si>
  <si>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</si>
  <si>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</si>
  <si>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</si>
  <si>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</si>
  <si>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</si>
  <si>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</si>
  <si>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</si>
  <si>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</si>
  <si>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</si>
  <si>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</si>
  <si>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</si>
  <si>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</si>
  <si>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</si>
  <si>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</si>
  <si>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</si>
  <si>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</si>
  <si>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</si>
  <si>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</si>
  <si>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</si>
  <si>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</si>
  <si>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</si>
  <si>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</si>
  <si>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</si>
  <si>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</si>
  <si>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</si>
  <si>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</si>
  <si>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</si>
  <si>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</si>
  <si>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</si>
  <si>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</si>
  <si>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</si>
  <si>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</si>
  <si>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</si>
  <si>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</si>
  <si>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</si>
  <si>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</si>
  <si>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</si>
  <si>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</si>
  <si>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</si>
  <si>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</si>
  <si>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</si>
  <si>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</si>
  <si>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</si>
  <si>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</si>
  <si>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</si>
  <si>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</si>
  <si>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</si>
  <si>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</si>
  <si>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</si>
  <si>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</si>
  <si>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</si>
  <si>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</si>
  <si>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</si>
  <si>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</si>
  <si>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</si>
  <si>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</si>
  <si>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</si>
  <si>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</si>
  <si>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</si>
  <si>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</si>
  <si>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</si>
  <si>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</si>
  <si>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</si>
  <si>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</si>
  <si>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</si>
  <si>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</si>
  <si>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</si>
  <si>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</si>
  <si>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</si>
  <si>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</si>
  <si>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</si>
  <si>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</si>
  <si>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</si>
  <si>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</si>
  <si>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</si>
  <si>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</si>
  <si>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</si>
  <si>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</si>
  <si>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</si>
  <si>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</si>
  <si>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</si>
  <si>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</si>
  <si>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</si>
  <si>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</si>
  <si>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</si>
  <si>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</si>
  <si>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</si>
  <si>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</si>
  <si>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</si>
  <si>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</si>
  <si>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</si>
  <si>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</si>
  <si>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</si>
  <si>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</si>
  <si>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</si>
  <si>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</si>
  <si>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</si>
  <si>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</si>
  <si>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</si>
  <si>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</si>
  <si>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</si>
  <si>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</si>
  <si>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</si>
  <si>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</si>
  <si>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</si>
  <si>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</si>
  <si>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</si>
  <si>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</si>
  <si>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</si>
  <si>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</si>
  <si>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</si>
  <si>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</si>
  <si>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</si>
  <si>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</si>
  <si>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</si>
  <si>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</si>
  <si>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</si>
  <si>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</si>
  <si>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</si>
  <si>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</si>
  <si>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</si>
  <si>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</si>
  <si>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</si>
  <si>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</si>
  <si>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</si>
  <si>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</si>
  <si>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</si>
  <si>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</si>
  <si>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</si>
  <si>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</si>
  <si>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</si>
  <si>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</si>
  <si>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</si>
  <si>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</si>
  <si>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</si>
  <si>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</si>
  <si>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</si>
  <si>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</si>
  <si>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</si>
  <si>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</si>
  <si>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</si>
  <si>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</si>
  <si>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</si>
  <si>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</si>
  <si>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</si>
  <si>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</si>
  <si>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</si>
  <si>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</si>
  <si>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</si>
  <si>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</si>
  <si>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</si>
  <si>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</si>
  <si>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</si>
  <si>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</si>
  <si>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</si>
  <si>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</si>
  <si>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</si>
  <si>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</si>
  <si>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</si>
  <si>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</si>
  <si>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</si>
  <si>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</si>
  <si>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</si>
  <si>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</si>
  <si>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</si>
  <si>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</si>
  <si>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</si>
  <si>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</si>
  <si>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</si>
  <si>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</si>
  <si>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</si>
  <si>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</si>
  <si>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</si>
  <si>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</si>
  <si>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</si>
  <si>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</si>
  <si>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</si>
  <si>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</si>
  <si>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</si>
  <si>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</si>
  <si>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</si>
  <si>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</si>
  <si>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</si>
  <si>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</si>
  <si>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</si>
  <si>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</si>
  <si>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</si>
  <si>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</si>
  <si>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</si>
  <si>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</si>
  <si>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</si>
  <si>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</si>
  <si>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</si>
  <si>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</si>
  <si>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</si>
  <si>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</si>
  <si>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</si>
  <si>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</si>
  <si>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</si>
  <si>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</si>
  <si>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</si>
  <si>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</si>
  <si>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</si>
  <si>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</si>
  <si>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</si>
  <si>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</si>
  <si>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</si>
  <si>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</si>
  <si>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</si>
  <si>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</si>
  <si>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</si>
  <si>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</si>
  <si>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</si>
  <si>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</si>
  <si>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</si>
  <si>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</si>
  <si>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</si>
  <si>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</si>
  <si>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</si>
  <si>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</si>
  <si>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</si>
  <si>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</si>
  <si>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</si>
  <si>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</si>
  <si>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</si>
  <si>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</si>
  <si>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</si>
  <si>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</si>
  <si>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</si>
  <si>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</si>
  <si>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</si>
  <si>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</si>
  <si>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</si>
  <si>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</si>
  <si>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</si>
  <si>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</si>
  <si>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</si>
  <si>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</si>
  <si>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</si>
  <si>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</si>
  <si>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</si>
  <si>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</si>
  <si>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</si>
  <si>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</si>
  <si>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</si>
  <si>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</si>
  <si>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</si>
  <si>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</si>
  <si>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</si>
  <si>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</si>
  <si>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</si>
  <si>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</si>
  <si>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</si>
  <si>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</si>
  <si>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</si>
  <si>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</si>
  <si>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</si>
  <si>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</si>
  <si>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</si>
  <si>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</si>
  <si>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</si>
  <si>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</si>
  <si>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</si>
  <si>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</si>
  <si>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</si>
  <si>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</si>
  <si>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</si>
  <si>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</si>
  <si>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</si>
  <si>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</si>
  <si>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</si>
  <si>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</si>
  <si>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</si>
  <si>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</si>
  <si>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</si>
  <si>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</si>
  <si>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</si>
  <si>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</si>
  <si>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</si>
  <si>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</si>
  <si>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</si>
  <si>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</si>
  <si>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</si>
  <si>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</si>
  <si>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</si>
  <si>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</si>
  <si>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</si>
  <si>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</si>
  <si>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</si>
  <si>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</si>
  <si>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</si>
  <si>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</si>
  <si>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</si>
  <si>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</si>
  <si>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</si>
  <si>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</si>
  <si>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</si>
  <si>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</si>
  <si>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</si>
  <si>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</si>
  <si>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</si>
  <si>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</si>
  <si>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</si>
  <si>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</si>
  <si>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</si>
  <si>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</si>
  <si>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</si>
  <si>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</si>
  <si>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</si>
  <si>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</si>
  <si>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</si>
  <si>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</si>
  <si>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</si>
  <si>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</si>
  <si>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</si>
  <si>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</si>
  <si>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</si>
  <si>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</si>
  <si>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</si>
  <si>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</si>
  <si>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</si>
  <si>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</si>
  <si>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</si>
  <si>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</si>
  <si>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</si>
  <si>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</si>
  <si>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</si>
  <si>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</si>
  <si>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</si>
  <si>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</si>
  <si>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</si>
  <si>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</si>
  <si>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</si>
  <si>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</si>
  <si>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</si>
  <si>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</si>
  <si>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</si>
  <si>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</si>
  <si>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</si>
  <si>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</si>
  <si>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</si>
  <si>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</si>
  <si>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</si>
  <si>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</si>
  <si>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</si>
  <si>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</si>
  <si>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</si>
  <si>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</si>
  <si>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</si>
  <si>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</si>
  <si>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</si>
  <si>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</si>
  <si>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</si>
  <si>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</si>
  <si>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</si>
  <si>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</si>
  <si>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</si>
  <si>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</si>
  <si>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</si>
  <si>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</si>
  <si>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</si>
  <si>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</si>
  <si>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</si>
  <si>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</si>
  <si>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</si>
  <si>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</si>
  <si>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</si>
  <si>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</si>
  <si>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</si>
  <si>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</si>
  <si>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</si>
  <si>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</si>
  <si>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</si>
  <si>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</si>
  <si>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</si>
  <si>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</si>
  <si>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</si>
  <si>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</si>
  <si>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</si>
  <si>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</si>
  <si>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</si>
  <si>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</si>
  <si>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</si>
  <si>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</si>
  <si>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</si>
  <si>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</si>
  <si>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</si>
  <si>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</si>
  <si>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</si>
  <si>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</si>
  <si>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</si>
  <si>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</si>
  <si>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</si>
  <si>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</si>
  <si>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</si>
  <si>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</si>
  <si>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</si>
  <si>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</si>
  <si>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</si>
  <si>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</si>
  <si>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</si>
  <si>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</si>
  <si>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</si>
  <si>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</si>
  <si>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</si>
  <si>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</si>
  <si>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</si>
  <si>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</si>
  <si>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</si>
  <si>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</si>
  <si>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</si>
  <si>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</si>
  <si>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</si>
  <si>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</si>
  <si>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</si>
  <si>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</si>
  <si>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</si>
  <si>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</si>
  <si>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</si>
  <si>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</si>
  <si>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</si>
  <si>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</si>
  <si>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</si>
  <si>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</si>
  <si>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</si>
  <si>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</si>
  <si>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</si>
  <si>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</si>
  <si>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</si>
  <si>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</si>
  <si>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</si>
  <si>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</si>
  <si>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</si>
  <si>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</si>
  <si>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</si>
  <si>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</si>
  <si>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</si>
  <si>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</si>
  <si>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</si>
  <si>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</si>
  <si>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</si>
  <si>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</si>
  <si>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</si>
  <si>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</si>
  <si>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</si>
  <si>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</si>
  <si>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</si>
  <si>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</si>
  <si>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</si>
  <si>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</si>
  <si>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</si>
  <si>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</si>
  <si>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</si>
  <si>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</si>
  <si>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</si>
  <si>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</si>
  <si>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</si>
  <si>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</si>
  <si>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</si>
  <si>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</si>
  <si>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</si>
  <si>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</si>
  <si>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</si>
  <si>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</si>
  <si>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</si>
  <si>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</si>
  <si>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</si>
  <si>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</si>
  <si>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</si>
  <si>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</si>
  <si>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</si>
  <si>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</si>
  <si>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</si>
  <si>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</si>
  <si>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</si>
  <si>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</si>
  <si>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</si>
  <si>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</si>
  <si>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</si>
  <si>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</si>
  <si>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</si>
  <si>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</si>
  <si>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</si>
  <si>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</si>
  <si>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</si>
  <si>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</si>
  <si>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</si>
  <si>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</si>
  <si>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</si>
  <si>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</si>
  <si>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</si>
  <si>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</si>
  <si>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</si>
  <si>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</si>
  <si>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</si>
  <si>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</si>
  <si>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</si>
  <si>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</si>
  <si>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</si>
  <si>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</si>
  <si>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</si>
  <si>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</si>
  <si>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</si>
  <si>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</si>
  <si>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</si>
  <si>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</si>
  <si>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</si>
  <si>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</si>
  <si>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</si>
  <si>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</si>
  <si>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</si>
  <si>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</si>
  <si>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</si>
  <si>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</si>
  <si>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</si>
  <si>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</si>
  <si>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</si>
  <si>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</si>
  <si>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</si>
  <si>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</si>
  <si>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</si>
  <si>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</si>
  <si>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</si>
  <si>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</si>
  <si>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</si>
  <si>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</si>
  <si>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</si>
  <si>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</si>
  <si>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</si>
  <si>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</si>
  <si>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</si>
  <si>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</si>
  <si>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</si>
  <si>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</si>
  <si>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</si>
  <si>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</si>
  <si>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</si>
  <si>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</si>
  <si>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</si>
  <si>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</si>
  <si>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</si>
  <si>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</si>
  <si>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</si>
  <si>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</si>
  <si>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</si>
  <si>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</si>
  <si>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</si>
  <si>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</si>
  <si>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</si>
  <si>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</si>
  <si>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</si>
  <si>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</si>
  <si>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</si>
  <si>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</si>
  <si>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</si>
  <si>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</si>
  <si>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</si>
  <si>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</si>
  <si>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</si>
  <si>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</si>
  <si>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</si>
  <si>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</si>
  <si>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</si>
  <si>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</si>
  <si>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</si>
  <si>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</si>
  <si>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</si>
  <si>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</si>
  <si>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</si>
  <si>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</si>
  <si>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</si>
  <si>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</si>
  <si>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</si>
  <si>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</si>
  <si>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</si>
  <si>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</si>
  <si>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</si>
  <si>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</si>
  <si>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</si>
  <si>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</si>
  <si>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</si>
  <si>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</si>
  <si>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</si>
  <si>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</si>
  <si>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</si>
  <si>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</si>
  <si>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</si>
  <si>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</si>
  <si>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</si>
  <si>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</si>
  <si>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</si>
  <si>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</si>
  <si>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</si>
  <si>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</si>
  <si>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</si>
  <si>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</si>
  <si>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</si>
  <si>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</si>
  <si>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</si>
  <si>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</si>
  <si>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</si>
  <si>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</si>
  <si>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</si>
  <si>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</si>
  <si>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</si>
  <si>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</si>
  <si>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</si>
  <si>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</si>
  <si>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</si>
  <si>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</si>
  <si>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</si>
  <si>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</si>
  <si>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</si>
  <si>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</si>
  <si>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</si>
  <si>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</si>
  <si>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</si>
  <si>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</si>
  <si>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</si>
  <si>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</si>
  <si>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</si>
  <si>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</si>
  <si>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</si>
  <si>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</si>
  <si>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</si>
  <si>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</si>
  <si>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</si>
  <si>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</si>
  <si>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</si>
  <si>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</si>
  <si>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</si>
  <si>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</si>
  <si>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</si>
  <si>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</si>
  <si>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</si>
  <si>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</si>
  <si>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</si>
  <si>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</si>
  <si>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</si>
  <si>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</si>
  <si>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</si>
  <si>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</si>
  <si>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</si>
  <si>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</si>
  <si>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</si>
  <si>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</si>
  <si>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</si>
  <si>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</si>
  <si>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</si>
  <si>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</si>
  <si>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</si>
  <si>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</si>
  <si>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</si>
  <si>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</si>
  <si>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</si>
  <si>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</si>
  <si>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</si>
  <si>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</si>
  <si>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</si>
  <si>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</si>
  <si>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</si>
  <si>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</si>
  <si>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</si>
  <si>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</si>
  <si>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</si>
  <si>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</si>
  <si>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</si>
  <si>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</si>
  <si>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</si>
  <si>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</si>
  <si>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</si>
  <si>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</si>
  <si>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</si>
  <si>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</si>
  <si>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</si>
  <si>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</si>
  <si>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</si>
  <si>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</si>
  <si>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</si>
  <si>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</si>
  <si>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</si>
  <si>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</si>
  <si>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</si>
  <si>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</si>
  <si>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</si>
  <si>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</si>
  <si>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</si>
  <si>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</si>
  <si>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</si>
  <si>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</si>
  <si>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</si>
  <si>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</si>
  <si>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</si>
  <si>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</si>
  <si>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</si>
  <si>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</si>
  <si>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</si>
  <si>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</si>
  <si>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</si>
  <si>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</si>
  <si>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</si>
  <si>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</si>
  <si>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</si>
  <si>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</si>
  <si>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</si>
  <si>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</si>
  <si>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</si>
  <si>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</si>
  <si>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</si>
  <si>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</si>
  <si>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</si>
  <si>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</si>
  <si>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</si>
  <si>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</si>
  <si>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</si>
  <si>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</si>
  <si>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</si>
  <si>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</si>
  <si>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</si>
  <si>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</si>
  <si>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</si>
  <si>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</si>
  <si>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</si>
  <si>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</si>
  <si>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</si>
  <si>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</si>
  <si>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</si>
  <si>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</si>
  <si>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</si>
  <si>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</si>
  <si>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</si>
  <si>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</si>
  <si>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</si>
  <si>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</si>
  <si>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</si>
  <si>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</si>
  <si>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</si>
  <si>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</si>
  <si>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</si>
  <si>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</si>
  <si>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</si>
  <si>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</si>
  <si>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</si>
  <si>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</si>
  <si>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</si>
  <si>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</si>
  <si>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</si>
  <si>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</si>
  <si>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</si>
  <si>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</si>
  <si>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</si>
  <si>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</si>
  <si>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</si>
  <si>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</si>
  <si>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</si>
  <si>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</si>
  <si>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</si>
  <si>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</si>
  <si>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</si>
  <si>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</si>
  <si>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</si>
  <si>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</si>
  <si>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</si>
  <si>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</si>
  <si>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</si>
  <si>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</si>
  <si>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</si>
  <si>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</si>
  <si>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</si>
  <si>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</si>
  <si>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</si>
  <si>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</si>
  <si>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</si>
  <si>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</si>
  <si>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</si>
  <si>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</si>
  <si>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</si>
  <si>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</si>
  <si>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</si>
  <si>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</si>
  <si>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</si>
  <si>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</si>
  <si>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</si>
  <si>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</si>
  <si>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</si>
  <si>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</si>
  <si>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</si>
  <si>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</si>
  <si>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</si>
  <si>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</si>
  <si>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</si>
  <si>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</si>
  <si>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</si>
  <si>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</si>
  <si>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</si>
  <si>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</si>
  <si>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</si>
  <si>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</si>
  <si>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</si>
  <si>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</si>
  <si>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</si>
  <si>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</si>
  <si>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</si>
  <si>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</si>
  <si>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</si>
  <si>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</si>
  <si>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</si>
  <si>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</si>
  <si>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</si>
  <si>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</si>
  <si>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</si>
  <si>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</si>
  <si>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</si>
  <si>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</si>
  <si>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</si>
  <si>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</si>
  <si>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</si>
  <si>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</si>
  <si>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</si>
  <si>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</si>
  <si>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</si>
  <si>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</si>
  <si>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</si>
  <si>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</si>
  <si>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</si>
  <si>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</si>
  <si>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</si>
  <si>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</si>
  <si>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</si>
  <si>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</si>
  <si>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</si>
  <si>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</si>
  <si>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</si>
  <si>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</si>
  <si>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</si>
  <si>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</si>
  <si>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</si>
  <si>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</si>
  <si>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</si>
  <si>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</si>
  <si>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</si>
  <si>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</si>
  <si>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</si>
  <si>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</si>
  <si>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</si>
  <si>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</si>
  <si>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</si>
  <si>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</si>
  <si>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</si>
  <si>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</si>
  <si>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</si>
  <si>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</si>
  <si>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</si>
  <si>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</si>
  <si>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</si>
  <si>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</si>
  <si>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</si>
  <si>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</si>
  <si>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</si>
  <si>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</si>
  <si>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</si>
  <si>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</si>
  <si>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</si>
  <si>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</si>
  <si>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</si>
  <si>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</si>
  <si>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</si>
  <si>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</si>
  <si>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</si>
  <si>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</si>
  <si>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</si>
  <si>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</si>
  <si>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</si>
  <si>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</si>
  <si>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</si>
  <si>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</si>
  <si>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</si>
  <si>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</si>
  <si>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</si>
  <si>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</si>
  <si>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</si>
  <si>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</si>
  <si>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</si>
  <si>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</si>
  <si>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</si>
  <si>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</si>
  <si>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</si>
  <si>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</si>
  <si>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</si>
  <si>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</si>
  <si>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</si>
  <si>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</si>
  <si>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</si>
  <si>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</si>
  <si>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</si>
  <si>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</si>
  <si>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</si>
  <si>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</si>
  <si>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</si>
  <si>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</si>
  <si>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</si>
  <si>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</si>
  <si>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</si>
  <si>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</si>
  <si>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</si>
  <si>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</si>
  <si>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</si>
  <si>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</si>
  <si>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</si>
  <si>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</si>
  <si>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</si>
  <si>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</si>
  <si>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</si>
  <si>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</si>
  <si>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</si>
  <si>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</si>
  <si>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</si>
  <si>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</si>
  <si>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</si>
  <si>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</si>
  <si>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</si>
  <si>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</si>
  <si>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</si>
  <si>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</si>
  <si>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</si>
  <si>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</si>
  <si>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</si>
  <si>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</si>
  <si>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</si>
  <si>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</si>
  <si>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</si>
  <si>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</si>
  <si>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</si>
  <si>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</si>
  <si>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</si>
  <si>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</si>
  <si>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</si>
  <si>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</si>
  <si>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</si>
  <si>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</si>
  <si>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</si>
  <si>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</si>
  <si>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</si>
  <si>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</si>
  <si>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</si>
  <si>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</si>
  <si>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</si>
  <si>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</si>
  <si>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</si>
  <si>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</si>
  <si>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</si>
  <si>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</si>
  <si>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</si>
  <si>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</si>
  <si>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</si>
  <si>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</si>
  <si>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</si>
  <si>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</si>
  <si>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</si>
  <si>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</si>
  <si>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</si>
  <si>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</si>
  <si>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</si>
  <si>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</si>
  <si>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</si>
  <si>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</si>
  <si>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</si>
  <si>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</si>
  <si>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</si>
  <si>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</si>
  <si>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</si>
  <si>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</si>
  <si>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</si>
  <si>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</si>
  <si>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</si>
  <si>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</si>
  <si>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</si>
  <si>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</si>
  <si>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</si>
  <si>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</si>
  <si>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</si>
  <si>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</si>
  <si>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</si>
  <si>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</si>
  <si>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</si>
  <si>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</si>
  <si>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</si>
  <si>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</si>
  <si>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</si>
  <si>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</si>
  <si>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</si>
  <si>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</si>
  <si>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</si>
  <si>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</si>
  <si>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</si>
  <si>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</si>
  <si>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</si>
  <si>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</si>
  <si>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</si>
  <si>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</si>
  <si>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</si>
  <si>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</si>
  <si>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</si>
  <si>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</si>
  <si>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</si>
  <si>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</si>
  <si>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</si>
  <si>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</si>
  <si>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</si>
  <si>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</si>
  <si>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</si>
  <si>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</si>
  <si>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</si>
  <si>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</si>
  <si>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</si>
  <si>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</si>
  <si>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</si>
  <si>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</si>
  <si>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</si>
  <si>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</si>
  <si>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</si>
  <si>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</si>
  <si>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</si>
  <si>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</si>
  <si>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</si>
  <si>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</si>
  <si>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</si>
  <si>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</si>
  <si>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</si>
  <si>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</si>
  <si>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</si>
  <si>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</si>
  <si>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</si>
  <si>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</si>
  <si>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</si>
  <si>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</si>
  <si>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</si>
  <si>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</si>
  <si>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</si>
  <si>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</si>
  <si>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</si>
  <si>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</si>
  <si>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</si>
  <si>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</si>
  <si>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</si>
  <si>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</si>
  <si>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</si>
  <si>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</si>
  <si>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</si>
  <si>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</si>
  <si>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</si>
  <si>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</si>
  <si>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</si>
  <si>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</si>
  <si>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</si>
  <si>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</si>
  <si>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</si>
  <si>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</si>
  <si>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</si>
  <si>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</si>
  <si>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</si>
  <si>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</si>
  <si>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</si>
  <si>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</si>
  <si>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</si>
  <si>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</si>
  <si>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</si>
  <si>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</si>
  <si>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</si>
  <si>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</si>
  <si>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</si>
  <si>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</si>
  <si>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</si>
  <si>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</si>
  <si>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</si>
  <si>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</si>
  <si>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</si>
  <si>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</si>
  <si>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</si>
  <si>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</si>
  <si>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</si>
  <si>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</si>
  <si>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</si>
  <si>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</si>
  <si>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</si>
  <si>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</si>
  <si>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</si>
  <si>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</si>
  <si>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</si>
  <si>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</si>
  <si>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</si>
  <si>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</si>
  <si>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</si>
  <si>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</si>
  <si>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</si>
  <si>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</si>
  <si>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</si>
  <si>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</si>
  <si>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</si>
  <si>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</si>
  <si>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</si>
  <si>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</si>
  <si>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</si>
  <si>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</si>
  <si>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</si>
  <si>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</si>
  <si>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</si>
  <si>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</si>
  <si>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</si>
  <si>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</si>
  <si>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</si>
  <si>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</si>
  <si>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</si>
  <si>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</si>
  <si>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</si>
  <si>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</si>
  <si>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</si>
  <si>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</si>
  <si>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</si>
  <si>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</si>
  <si>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</si>
  <si>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</si>
  <si>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</si>
  <si>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</si>
  <si>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</si>
  <si>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</si>
  <si>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</si>
  <si>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</si>
  <si>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</si>
  <si>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</si>
  <si>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</si>
  <si>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</si>
  <si>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</si>
  <si>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</si>
  <si>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</si>
  <si>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</si>
  <si>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</si>
  <si>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</si>
  <si>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</si>
  <si>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</si>
  <si>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</si>
  <si>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</si>
  <si>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</si>
  <si>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</si>
  <si>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</si>
  <si>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</si>
  <si>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</si>
  <si>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</si>
  <si>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</si>
  <si>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</si>
  <si>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</si>
  <si>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</si>
  <si>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</si>
  <si>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</si>
  <si>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</si>
  <si>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</si>
  <si>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</si>
  <si>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</si>
  <si>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</si>
  <si>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</si>
  <si>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</si>
  <si>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</si>
  <si>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</si>
  <si>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</si>
  <si>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</si>
  <si>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</si>
  <si>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</si>
  <si>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</si>
  <si>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</si>
  <si>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</si>
  <si>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</si>
  <si>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</si>
  <si>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</si>
  <si>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</si>
  <si>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</si>
  <si>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</si>
  <si>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</si>
  <si>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</si>
  <si>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</si>
  <si>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</si>
  <si>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</si>
  <si>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</si>
  <si>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</si>
  <si>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</si>
  <si>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</si>
  <si>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</si>
  <si>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</si>
  <si>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</si>
  <si>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</si>
  <si>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</si>
  <si>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</si>
  <si>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</si>
  <si>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</si>
  <si>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</si>
  <si>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</si>
  <si>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</si>
  <si>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</si>
  <si>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</si>
  <si>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</si>
  <si>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</si>
  <si>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</si>
  <si>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</si>
  <si>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</si>
  <si>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</si>
  <si>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</si>
  <si>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</si>
  <si>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</si>
  <si>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</si>
  <si>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</si>
  <si>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</si>
  <si>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</si>
  <si>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</si>
  <si>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</si>
  <si>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</si>
  <si>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</si>
  <si>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</si>
  <si>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</si>
  <si>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</si>
  <si>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</si>
  <si>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</si>
  <si>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</si>
  <si>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</si>
  <si>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</si>
  <si>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</si>
  <si>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</si>
  <si>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</si>
  <si>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</si>
  <si>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</si>
  <si>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</si>
  <si>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</si>
  <si>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</si>
  <si>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</si>
  <si>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</si>
  <si>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</si>
  <si>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</si>
  <si>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</si>
  <si>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</si>
  <si>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</si>
  <si>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</si>
  <si>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</si>
  <si>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</si>
  <si>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</si>
  <si>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</si>
  <si>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</si>
  <si>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</si>
  <si>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</si>
  <si>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</si>
  <si>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</si>
  <si>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</si>
  <si>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</si>
  <si>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</si>
  <si>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</si>
  <si>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</si>
  <si>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</si>
  <si>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</si>
  <si>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</si>
  <si>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</si>
  <si>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</si>
  <si>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</si>
  <si>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</si>
  <si>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</si>
  <si>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</si>
  <si>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</si>
  <si>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</si>
  <si>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</si>
  <si>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</si>
  <si>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</si>
  <si>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</si>
  <si>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</si>
  <si>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</si>
  <si>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</si>
  <si>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</si>
  <si>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</si>
  <si>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</si>
  <si>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</si>
  <si>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</si>
  <si>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</si>
  <si>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</si>
  <si>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</si>
  <si>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</si>
  <si>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</si>
  <si>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</si>
  <si>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</si>
  <si>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</si>
  <si>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</si>
  <si>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</si>
  <si>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</si>
  <si>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</si>
  <si>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</si>
  <si>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</si>
  <si>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</si>
  <si>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</si>
  <si>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</si>
  <si>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</si>
  <si>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</si>
  <si>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</si>
  <si>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</si>
  <si>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</si>
  <si>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</si>
  <si>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</si>
  <si>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</si>
  <si>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</si>
  <si>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</si>
  <si>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</si>
  <si>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</si>
  <si>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</si>
  <si>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</si>
  <si>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</si>
  <si>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</si>
  <si>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</si>
  <si>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</si>
  <si>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</si>
  <si>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</si>
  <si>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</si>
  <si>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</si>
  <si>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</si>
  <si>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</si>
  <si>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</si>
  <si>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</si>
  <si>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</si>
  <si>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</si>
  <si>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</si>
  <si>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</si>
  <si>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</si>
  <si>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</si>
  <si>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</si>
  <si>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</si>
  <si>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</si>
  <si>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</si>
  <si>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</si>
  <si>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</si>
  <si>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</si>
  <si>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</si>
  <si>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</si>
  <si>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</si>
  <si>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</si>
  <si>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</si>
  <si>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</si>
  <si>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</si>
  <si>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</si>
  <si>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</si>
  <si>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</si>
  <si>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</si>
  <si>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</si>
  <si>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</si>
  <si>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</si>
  <si>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</si>
  <si>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</si>
  <si>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</si>
  <si>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</si>
  <si>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</si>
  <si>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</si>
  <si>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</si>
  <si>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</si>
  <si>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</si>
  <si>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</si>
  <si>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</si>
  <si>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</si>
  <si>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</si>
  <si>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</si>
  <si>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</si>
  <si>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</si>
  <si>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</si>
  <si>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</si>
  <si>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</si>
  <si>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</si>
  <si>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</si>
  <si>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</si>
  <si>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</si>
  <si>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</si>
  <si>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</si>
  <si>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</si>
  <si>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</si>
  <si>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</si>
  <si>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</si>
  <si>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</si>
  <si>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</si>
  <si>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</si>
  <si>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</si>
  <si>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</si>
  <si>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</si>
  <si>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</si>
  <si>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</si>
  <si>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</si>
  <si>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</si>
  <si>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</si>
  <si>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</si>
  <si>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</si>
  <si>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</si>
  <si>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</si>
  <si>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</si>
  <si>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</si>
  <si>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</si>
  <si>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</si>
  <si>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</si>
  <si>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</si>
  <si>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</si>
  <si>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</si>
  <si>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</si>
  <si>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</si>
  <si>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</si>
  <si>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</si>
  <si>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</si>
  <si>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</si>
  <si>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</si>
  <si>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</si>
  <si>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</si>
  <si>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</si>
  <si>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</si>
  <si>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</si>
  <si>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</si>
  <si>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</si>
  <si>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</si>
  <si>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</si>
  <si>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</si>
  <si>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</si>
  <si>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</si>
  <si>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</si>
  <si>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</si>
  <si>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</si>
  <si>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</si>
  <si>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</si>
  <si>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</si>
  <si>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</si>
  <si>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</si>
  <si>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</si>
  <si>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</si>
  <si>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</si>
  <si>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</si>
  <si>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</si>
  <si>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</si>
  <si>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</si>
  <si>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</si>
  <si>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</si>
  <si>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</si>
  <si>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</si>
  <si>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</si>
  <si>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</si>
  <si>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</si>
  <si>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</si>
  <si>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</si>
  <si>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</si>
  <si>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</si>
  <si>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</si>
  <si>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</si>
  <si>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</si>
  <si>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</si>
  <si>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</si>
  <si>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</si>
  <si>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</si>
  <si>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</si>
  <si>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</si>
  <si>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</si>
  <si>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</si>
  <si>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</si>
  <si>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</si>
  <si>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</si>
  <si>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</si>
  <si>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</si>
  <si>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</si>
  <si>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</si>
  <si>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</si>
  <si>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</si>
  <si>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</si>
  <si>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</si>
  <si>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</si>
  <si>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</si>
  <si>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</si>
  <si>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</si>
  <si>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</si>
  <si>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</si>
  <si>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</si>
  <si>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</si>
  <si>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</si>
  <si>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</si>
  <si>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</si>
  <si>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</si>
  <si>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</si>
  <si>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</si>
  <si>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</si>
  <si>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</si>
  <si>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</si>
  <si>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</si>
  <si>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</si>
  <si>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</si>
  <si>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</si>
  <si>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</si>
  <si>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</si>
  <si>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</si>
  <si>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</si>
  <si>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</si>
  <si>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</si>
  <si>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</si>
  <si>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</si>
  <si>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</si>
  <si>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</si>
  <si>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</si>
  <si>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</si>
  <si>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</si>
  <si>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</si>
  <si>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</si>
  <si>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</si>
  <si>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</si>
  <si>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</si>
  <si>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</si>
  <si>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</si>
  <si>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</si>
  <si>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</si>
  <si>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</si>
  <si>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</si>
  <si>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</si>
  <si>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</si>
  <si>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</si>
  <si>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</si>
  <si>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</si>
  <si>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</si>
  <si>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</si>
  <si>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</si>
  <si>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</si>
  <si>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</si>
  <si>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</si>
  <si>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</si>
  <si>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</si>
  <si>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</si>
  <si>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</si>
  <si>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</si>
  <si>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</si>
  <si>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</si>
  <si>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</si>
  <si>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</si>
  <si>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</si>
  <si>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</si>
  <si>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</si>
  <si>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</si>
  <si>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</si>
  <si>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</si>
  <si>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</si>
  <si>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</si>
  <si>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</si>
  <si>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</si>
  <si>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</si>
  <si>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</si>
  <si>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</si>
  <si>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</si>
  <si>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</si>
  <si>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</si>
  <si>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</si>
  <si>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</si>
  <si>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</si>
  <si>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</si>
  <si>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</si>
  <si>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</si>
  <si>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</si>
  <si>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</si>
  <si>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</si>
  <si>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</si>
  <si>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</si>
  <si>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</si>
  <si>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</si>
  <si>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</si>
  <si>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</si>
  <si>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</si>
  <si>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</si>
  <si>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</si>
  <si>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</si>
  <si>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</si>
  <si>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</si>
  <si>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</si>
  <si>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</si>
  <si>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</si>
  <si>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</si>
  <si>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</si>
  <si>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</si>
  <si>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</si>
  <si>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</si>
  <si>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</si>
  <si>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</si>
  <si>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</si>
  <si>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</si>
  <si>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</si>
  <si>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</si>
  <si>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</si>
  <si>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</si>
  <si>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</si>
  <si>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</si>
  <si>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</si>
  <si>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</si>
  <si>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</si>
  <si>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</si>
  <si>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</si>
  <si>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</si>
  <si>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</si>
  <si>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</si>
  <si>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</si>
  <si>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</si>
  <si>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</si>
  <si>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</si>
  <si>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</si>
  <si>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</si>
  <si>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</si>
  <si>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</si>
  <si>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</si>
  <si>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</si>
  <si>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</si>
  <si>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</si>
  <si>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</si>
  <si>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</si>
  <si>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</si>
  <si>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</si>
  <si>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</si>
  <si>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</si>
  <si>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</si>
  <si>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</si>
  <si>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</si>
  <si>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</si>
  <si>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</si>
  <si>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</si>
  <si>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</si>
  <si>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</si>
  <si>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</si>
  <si>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</si>
  <si>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</si>
  <si>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</si>
  <si>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</si>
  <si>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</si>
  <si>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</si>
  <si>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</si>
  <si>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</si>
  <si>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</si>
  <si>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</si>
  <si>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</si>
  <si>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</si>
  <si>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</si>
  <si>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</si>
  <si>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</si>
  <si>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</si>
  <si>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</si>
  <si>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</si>
  <si>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</si>
  <si>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</si>
  <si>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</si>
  <si>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</si>
  <si>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</si>
  <si>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</si>
  <si>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</si>
  <si>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</si>
  <si>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</si>
  <si>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</si>
  <si>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</si>
  <si>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</si>
  <si>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</si>
  <si>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</si>
  <si>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</si>
  <si>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</si>
  <si>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</si>
  <si>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</si>
  <si>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</si>
  <si>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</si>
  <si>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</si>
  <si>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</si>
  <si>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</si>
  <si>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</si>
  <si>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</si>
  <si>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</si>
  <si>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</si>
  <si>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</si>
  <si>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</si>
  <si>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</si>
  <si>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</si>
  <si>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</si>
  <si>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</si>
  <si>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</si>
  <si>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</si>
  <si>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</si>
  <si>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</si>
  <si>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</si>
  <si>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</si>
  <si>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</si>
  <si>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</si>
  <si>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</si>
  <si>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</si>
  <si>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</si>
  <si>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</si>
  <si>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</si>
  <si>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</si>
  <si>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</si>
  <si>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</si>
  <si>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</si>
  <si>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</si>
  <si>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</si>
  <si>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</si>
  <si>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</si>
  <si>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</si>
  <si>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</si>
  <si>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</si>
  <si>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</si>
  <si>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</si>
  <si>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</si>
  <si>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</si>
  <si>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</si>
  <si>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</si>
  <si>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</si>
  <si>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</si>
  <si>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</si>
  <si>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</si>
  <si>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</si>
  <si>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</si>
  <si>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</si>
  <si>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</si>
  <si>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</si>
  <si>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</si>
  <si>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</si>
  <si>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</si>
  <si>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</si>
  <si>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</si>
  <si>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</si>
  <si>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</si>
  <si>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</si>
  <si>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</si>
  <si>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</si>
  <si>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</si>
  <si>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</si>
  <si>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</si>
  <si>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</si>
  <si>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</si>
  <si>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</si>
  <si>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</si>
  <si>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</si>
  <si>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</si>
  <si>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</si>
  <si>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</si>
  <si>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</si>
  <si>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</si>
  <si>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</si>
  <si>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</si>
  <si>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</si>
  <si>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</si>
  <si>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</si>
  <si>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</si>
  <si>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</si>
  <si>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</si>
  <si>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</si>
  <si>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</si>
  <si>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</si>
  <si>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</si>
  <si>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</si>
  <si>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</si>
  <si>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</si>
  <si>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</si>
  <si>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</si>
  <si>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</si>
  <si>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</si>
  <si>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</si>
  <si>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</si>
  <si>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</si>
  <si>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</si>
  <si>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</si>
  <si>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</si>
  <si>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</si>
  <si>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</si>
  <si>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</si>
  <si>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</si>
  <si>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</si>
  <si>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</si>
  <si>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</si>
  <si>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</si>
  <si>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</si>
  <si>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</si>
  <si>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</si>
  <si>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</si>
  <si>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</si>
  <si>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</si>
  <si>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</si>
  <si>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</si>
  <si>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</si>
  <si>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</si>
  <si>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</si>
  <si>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</si>
  <si>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</si>
  <si>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</si>
  <si>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</si>
  <si>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</si>
  <si>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</si>
  <si>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</si>
  <si>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</si>
  <si>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</si>
  <si>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</si>
  <si>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</si>
  <si>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</si>
  <si>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</si>
  <si>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</si>
  <si>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</si>
  <si>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</si>
  <si>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</si>
  <si>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</si>
  <si>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</si>
  <si>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</si>
  <si>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</si>
  <si>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</si>
  <si>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</si>
  <si>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</si>
  <si>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</si>
  <si>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</si>
  <si>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</si>
  <si>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</si>
  <si>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</si>
  <si>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</si>
  <si>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</si>
  <si>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</si>
  <si>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</si>
  <si>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</si>
  <si>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</si>
  <si>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</si>
  <si>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</si>
  <si>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</si>
  <si>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</si>
  <si>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</si>
  <si>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</si>
  <si>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</si>
  <si>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</si>
  <si>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</si>
  <si>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</si>
  <si>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</si>
  <si>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</si>
  <si>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</si>
  <si>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</si>
  <si>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</si>
  <si>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</si>
  <si>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</si>
  <si>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</si>
  <si>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</si>
  <si>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</si>
  <si>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</si>
  <si>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</si>
  <si>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</si>
  <si>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</si>
  <si>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</si>
  <si>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</si>
  <si>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</si>
  <si>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</si>
  <si>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</si>
  <si>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</si>
  <si>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</si>
  <si>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</si>
  <si>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</si>
  <si>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</si>
  <si>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</si>
  <si>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</si>
  <si>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</si>
  <si>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</si>
  <si>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</si>
  <si>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</si>
  <si>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</si>
  <si>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</si>
  <si>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</si>
  <si>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</si>
  <si>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</si>
  <si>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</si>
  <si>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</si>
  <si>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</si>
  <si>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</si>
  <si>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</si>
  <si>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</si>
  <si>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</si>
  <si>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</si>
  <si>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</si>
  <si>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</si>
  <si>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</si>
  <si>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</si>
  <si>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</si>
  <si>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</si>
  <si>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</si>
  <si>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</si>
  <si>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</si>
  <si>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</si>
  <si>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</si>
  <si>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</si>
  <si>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</si>
  <si>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</si>
  <si>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</si>
  <si>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</si>
  <si>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</si>
  <si>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</si>
  <si>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</si>
  <si>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</si>
  <si>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</si>
  <si>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</si>
  <si>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</si>
  <si>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</si>
  <si>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</si>
  <si>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</si>
  <si>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</si>
  <si>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</si>
  <si>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</si>
  <si>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</si>
  <si>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</si>
  <si>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</si>
  <si>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</si>
  <si>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</si>
  <si>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</si>
  <si>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</si>
  <si>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</si>
  <si>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</si>
  <si>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</si>
  <si>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</si>
  <si>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</si>
  <si>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</si>
  <si>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</si>
  <si>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</si>
  <si>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</si>
  <si>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</si>
  <si>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</si>
  <si>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</si>
  <si>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</si>
  <si>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</si>
  <si>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</si>
  <si>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</si>
  <si>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</si>
  <si>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</si>
  <si>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</si>
  <si>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</si>
  <si>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</si>
  <si>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</si>
  <si>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</si>
  <si>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</si>
  <si>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</si>
  <si>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</si>
  <si>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</si>
  <si>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</si>
  <si>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</si>
  <si>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</si>
  <si>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</si>
  <si>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</si>
  <si>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</si>
  <si>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</si>
  <si>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</si>
  <si>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</si>
  <si>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</si>
  <si>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</si>
  <si>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</si>
  <si>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</si>
  <si>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</si>
  <si>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</si>
  <si>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</si>
  <si>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</si>
  <si>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</si>
  <si>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</si>
  <si>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</si>
  <si>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</si>
  <si>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</si>
  <si>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</si>
  <si>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</si>
  <si>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</si>
  <si>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</si>
  <si>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</si>
  <si>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</si>
  <si>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</si>
  <si>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</si>
  <si>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</si>
  <si>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</si>
  <si>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</si>
  <si>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</si>
  <si>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</si>
  <si>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</si>
  <si>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</si>
  <si>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</si>
  <si>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</si>
  <si>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</si>
  <si>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</si>
  <si>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</si>
  <si>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</si>
  <si>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</si>
  <si>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</si>
  <si>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</si>
  <si>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</si>
  <si>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</si>
  <si>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</si>
  <si>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</si>
  <si>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</si>
  <si>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</si>
  <si>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</si>
  <si>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</si>
  <si>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</si>
  <si>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</si>
  <si>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</si>
  <si>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</si>
  <si>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</si>
  <si>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</si>
  <si>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</si>
  <si>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</si>
  <si>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</si>
  <si>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</si>
  <si>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</si>
  <si>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</si>
  <si>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</si>
  <si>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</si>
  <si>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</si>
  <si>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</si>
  <si>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</si>
  <si>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</si>
  <si>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</si>
  <si>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</si>
  <si>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</si>
  <si>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</si>
  <si>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</si>
  <si>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</si>
  <si>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</si>
  <si>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</si>
  <si>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</si>
  <si>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</si>
  <si>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</si>
  <si>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</si>
  <si>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</si>
  <si>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</si>
  <si>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</si>
  <si>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</si>
  <si>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</si>
  <si>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</si>
  <si>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</si>
  <si>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</si>
  <si>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</si>
  <si>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</si>
  <si>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</si>
  <si>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</si>
  <si>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</si>
  <si>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</si>
  <si>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</si>
  <si>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</si>
  <si>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</si>
  <si>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</si>
  <si>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</si>
  <si>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</si>
  <si>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</si>
  <si>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</si>
  <si>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</si>
  <si>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</si>
  <si>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</si>
  <si>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</si>
  <si>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</si>
  <si>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</si>
  <si>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</si>
  <si>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</si>
  <si>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</si>
  <si>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</si>
  <si>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</si>
  <si>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</si>
  <si>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</si>
  <si>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</si>
  <si>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</si>
  <si>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</si>
  <si>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</si>
  <si>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</si>
  <si>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</si>
  <si>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</si>
  <si>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</si>
  <si>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</si>
  <si>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</si>
  <si>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</si>
  <si>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</si>
  <si>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</si>
  <si>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</si>
  <si>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</si>
  <si>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</si>
  <si>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</si>
  <si>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</si>
  <si>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</si>
  <si>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</si>
  <si>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</si>
  <si>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</si>
  <si>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</si>
  <si>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</si>
  <si>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</si>
  <si>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</si>
  <si>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</si>
  <si>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</si>
  <si>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</si>
  <si>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</si>
  <si>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</si>
  <si>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</si>
  <si>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</si>
  <si>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</si>
  <si>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</si>
  <si>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</si>
  <si>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</si>
  <si>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</si>
  <si>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</si>
  <si>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</si>
  <si>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</si>
  <si>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</si>
  <si>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</si>
  <si>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</si>
  <si>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</si>
  <si>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</si>
  <si>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</si>
  <si>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</si>
  <si>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</si>
  <si>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</si>
  <si>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</si>
  <si>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</si>
  <si>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</si>
  <si>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</si>
  <si>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</si>
  <si>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</si>
  <si>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</si>
  <si>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</si>
  <si>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</si>
  <si>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</si>
  <si>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</si>
  <si>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</si>
  <si>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</si>
  <si>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</si>
  <si>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</si>
  <si>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</si>
  <si>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</si>
  <si>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</si>
  <si>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</si>
  <si>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</si>
  <si>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</si>
  <si>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</si>
  <si>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</si>
  <si>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</si>
  <si>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</si>
  <si>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</si>
  <si>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</si>
  <si>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</si>
  <si>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</si>
  <si>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</si>
  <si>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</si>
  <si>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</si>
  <si>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</si>
  <si>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</si>
  <si>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</si>
  <si>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</si>
  <si>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</si>
  <si>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</si>
  <si>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</si>
  <si>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</si>
  <si>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</si>
  <si>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</si>
  <si>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</si>
  <si>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</si>
  <si>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</si>
  <si>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</si>
  <si>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</si>
  <si>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</si>
  <si>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</si>
  <si>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</si>
  <si>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</si>
  <si>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</si>
  <si>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</si>
  <si>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</si>
  <si>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</si>
  <si>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</si>
  <si>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</si>
  <si>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</si>
  <si>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</si>
  <si>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</si>
  <si>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</si>
  <si>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</si>
  <si>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</si>
  <si>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</si>
  <si>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</si>
  <si>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</si>
  <si>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</si>
  <si>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</si>
  <si>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</si>
  <si>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</si>
  <si>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</si>
  <si>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</si>
  <si>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</si>
  <si>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</si>
  <si>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</si>
  <si>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</si>
  <si>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</si>
  <si>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</si>
  <si>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</si>
  <si>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</si>
  <si>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</si>
  <si>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</si>
  <si>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</si>
  <si>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</si>
  <si>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</si>
  <si>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</si>
  <si>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</si>
  <si>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</si>
  <si>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</si>
  <si>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</si>
  <si>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</si>
  <si>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</si>
  <si>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</si>
  <si>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</si>
  <si>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</si>
  <si>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</si>
  <si>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</si>
  <si>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</si>
  <si>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</si>
  <si>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</si>
  <si>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</si>
  <si>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</si>
  <si>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</si>
  <si>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</si>
  <si>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</si>
  <si>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</si>
  <si>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</si>
  <si>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</si>
  <si>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</si>
  <si>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</si>
  <si>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</si>
  <si>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</si>
  <si>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</si>
  <si>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</si>
  <si>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</si>
  <si>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</si>
  <si>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</si>
  <si>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</si>
  <si>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</si>
  <si>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</si>
  <si>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</si>
  <si>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</si>
  <si>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</si>
  <si>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</si>
  <si>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</si>
  <si>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</si>
  <si>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</si>
  <si>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</si>
  <si>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</si>
  <si>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</si>
  <si>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</si>
  <si>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</si>
  <si>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</si>
  <si>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</si>
  <si>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</si>
  <si>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</si>
  <si>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</si>
  <si>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</si>
  <si>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</si>
  <si>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</si>
  <si>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</si>
  <si>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</si>
  <si>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</si>
  <si>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</si>
  <si>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</si>
  <si>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</si>
  <si>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</si>
  <si>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</si>
  <si>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</si>
  <si>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</si>
  <si>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</si>
  <si>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</si>
  <si>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</si>
  <si>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</si>
  <si>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</si>
  <si>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</si>
  <si>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</si>
  <si>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</si>
  <si>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</si>
  <si>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</si>
  <si>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</si>
  <si>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</si>
  <si>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</si>
  <si>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</si>
  <si>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</si>
  <si>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</si>
  <si>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</si>
  <si>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</si>
  <si>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</si>
  <si>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</si>
  <si>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</si>
  <si>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</si>
  <si>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</si>
  <si>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</si>
  <si>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</si>
  <si>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</si>
  <si>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</si>
  <si>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</si>
  <si>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</si>
  <si>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</si>
  <si>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</si>
  <si>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</si>
  <si>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</si>
  <si>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</si>
  <si>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</si>
  <si>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</si>
  <si>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</si>
  <si>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</si>
  <si>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</si>
  <si>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</si>
  <si>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</si>
  <si>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</si>
  <si>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</si>
  <si>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</si>
  <si>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</si>
  <si>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</si>
  <si>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</si>
  <si>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</si>
  <si>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</si>
  <si>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</si>
  <si>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</si>
  <si>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</si>
  <si>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</si>
  <si>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</si>
  <si>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</si>
  <si>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</si>
  <si>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</si>
  <si>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</si>
  <si>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</si>
  <si>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</si>
  <si>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</si>
  <si>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</si>
  <si>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</si>
  <si>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</si>
  <si>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</si>
  <si>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</si>
  <si>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</si>
  <si>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</si>
  <si>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</si>
  <si>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</si>
  <si>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</si>
  <si>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</si>
  <si>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</si>
  <si>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</si>
  <si>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</si>
  <si>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</si>
  <si>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</si>
  <si>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</si>
  <si>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</si>
  <si>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</si>
  <si>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</si>
  <si>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</si>
  <si>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</si>
  <si>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</si>
  <si>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</si>
  <si>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</si>
  <si>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</si>
  <si>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</si>
  <si>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</si>
  <si>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</si>
  <si>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</si>
  <si>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</si>
  <si>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</si>
  <si>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</si>
  <si>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</si>
  <si>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</si>
  <si>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</si>
  <si>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</si>
  <si>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</si>
  <si>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</si>
  <si>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</si>
  <si>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</si>
  <si>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</si>
  <si>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</si>
  <si>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</si>
  <si>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</si>
  <si>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</si>
  <si>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</si>
  <si>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</si>
  <si>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</si>
  <si>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</si>
  <si>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</si>
  <si>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</si>
  <si>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</si>
  <si>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</si>
  <si>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</si>
  <si>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</si>
  <si>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</si>
  <si>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</si>
  <si>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</si>
  <si>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</si>
  <si>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</si>
  <si>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</si>
  <si>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</si>
  <si>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</si>
  <si>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</si>
  <si>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</si>
  <si>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</si>
  <si>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</si>
  <si>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</si>
  <si>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</si>
  <si>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</si>
  <si>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</si>
  <si>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</si>
  <si>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</si>
  <si>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</si>
  <si>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</si>
  <si>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</si>
  <si>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</si>
  <si>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</si>
  <si>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</si>
  <si>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</si>
  <si>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</si>
  <si>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</si>
  <si>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</si>
  <si>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</si>
  <si>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</si>
  <si>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</si>
  <si>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</si>
  <si>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</si>
  <si>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</si>
  <si>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</si>
  <si>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</si>
  <si>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</si>
  <si>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</si>
  <si>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</si>
  <si>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</si>
  <si>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</si>
  <si>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</si>
  <si>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</si>
  <si>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</si>
  <si>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</si>
  <si>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</si>
  <si>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</si>
  <si>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</si>
  <si>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</si>
  <si>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</si>
  <si>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</si>
  <si>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</si>
  <si>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</si>
  <si>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</si>
  <si>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</si>
  <si>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</si>
  <si>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</si>
  <si>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</si>
  <si>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</si>
  <si>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</si>
  <si>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</si>
  <si>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</si>
  <si>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</si>
  <si>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</si>
  <si>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</si>
  <si>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</si>
  <si>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</si>
  <si>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</si>
  <si>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</si>
  <si>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</si>
  <si>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</si>
  <si>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</si>
  <si>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</si>
  <si>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</si>
  <si>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</si>
  <si>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</si>
  <si>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</si>
  <si>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</si>
  <si>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</si>
  <si>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</si>
  <si>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</si>
  <si>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</si>
  <si>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</si>
  <si>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</si>
  <si>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</si>
  <si>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</si>
  <si>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</si>
  <si>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</si>
  <si>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</si>
  <si>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</si>
  <si>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</si>
  <si>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</si>
  <si>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</si>
  <si>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</si>
  <si>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</si>
  <si>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</si>
  <si>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</si>
  <si>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</si>
  <si>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</si>
  <si>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</si>
  <si>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</si>
  <si>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</si>
  <si>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</si>
  <si>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</si>
  <si>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</si>
  <si>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</si>
  <si>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</si>
  <si>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</si>
  <si>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</si>
  <si>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</si>
  <si>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</si>
  <si>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</si>
  <si>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</si>
  <si>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</si>
  <si>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</si>
  <si>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</si>
  <si>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</si>
  <si>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</si>
  <si>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</si>
  <si>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</si>
  <si>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</si>
  <si>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</si>
  <si>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</si>
  <si>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</si>
  <si>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</si>
  <si>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</si>
  <si>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</si>
  <si>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</si>
  <si>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</si>
  <si>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</si>
  <si>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</si>
  <si>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</si>
  <si>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</si>
  <si>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</si>
  <si>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</si>
  <si>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</si>
  <si>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</si>
  <si>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</si>
  <si>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</si>
  <si>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</si>
  <si>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</si>
  <si>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</si>
  <si>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</si>
  <si>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</si>
  <si>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</si>
  <si>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</si>
  <si>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</si>
  <si>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</si>
  <si>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</si>
  <si>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</si>
  <si>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</si>
  <si>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</si>
  <si>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</si>
  <si>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</si>
  <si>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</si>
  <si>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</si>
  <si>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</si>
  <si>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</si>
  <si>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</si>
  <si>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</si>
  <si>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</si>
  <si>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</si>
  <si>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</si>
  <si>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</si>
  <si>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</si>
  <si>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</si>
  <si>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</si>
  <si>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</si>
  <si>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</si>
  <si>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</si>
  <si>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</si>
  <si>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</si>
  <si>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</si>
  <si>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</si>
  <si>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</si>
  <si>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</si>
  <si>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</si>
  <si>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</si>
  <si>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</si>
  <si>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</si>
  <si>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</si>
  <si>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</si>
  <si>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</si>
  <si>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</si>
  <si>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</si>
  <si>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</si>
  <si>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</si>
  <si>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</si>
  <si>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</si>
  <si>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</si>
  <si>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</si>
  <si>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</si>
  <si>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</si>
  <si>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</si>
  <si>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</si>
  <si>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</si>
  <si>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</si>
  <si>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</si>
  <si>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</si>
  <si>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</si>
  <si>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</si>
  <si>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</si>
  <si>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</si>
  <si>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</si>
  <si>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</si>
  <si>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</si>
  <si>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</si>
  <si>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</si>
  <si>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</si>
  <si>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</si>
  <si>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</si>
  <si>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</si>
  <si>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</si>
  <si>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</si>
  <si>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</si>
  <si>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</si>
  <si>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</si>
  <si>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</si>
  <si>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</si>
  <si>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</si>
  <si>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</si>
  <si>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</si>
  <si>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</si>
  <si>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</si>
  <si>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</si>
  <si>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</si>
  <si>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</si>
  <si>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</si>
  <si>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</si>
  <si>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</si>
  <si>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</si>
  <si>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</si>
  <si>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</si>
  <si>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</si>
  <si>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</si>
  <si>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</si>
  <si>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</si>
  <si>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</si>
  <si>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</si>
  <si>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</si>
  <si>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</si>
  <si>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</si>
  <si>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</si>
  <si>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</si>
  <si>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</si>
  <si>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</si>
  <si>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</si>
  <si>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</si>
  <si>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</si>
  <si>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</si>
  <si>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</si>
  <si>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</si>
  <si>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</si>
  <si>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</si>
  <si>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</si>
  <si>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</si>
  <si>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</si>
  <si>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</si>
  <si>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</si>
  <si>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</si>
  <si>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</si>
  <si>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</si>
  <si>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</si>
  <si>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</si>
  <si>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</si>
  <si>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</si>
  <si>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</si>
  <si>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</si>
  <si>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</si>
  <si>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</si>
  <si>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</si>
  <si>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</si>
  <si>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</si>
  <si>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</si>
  <si>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</si>
  <si>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</si>
  <si>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</si>
  <si>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</si>
  <si>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</si>
  <si>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</si>
  <si>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</si>
  <si>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</si>
  <si>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</si>
  <si>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</si>
  <si>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</si>
  <si>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</si>
  <si>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</si>
  <si>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</si>
  <si>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</si>
  <si>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</si>
  <si>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</si>
  <si>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</si>
  <si>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</si>
  <si>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</si>
  <si>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</si>
  <si>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</si>
  <si>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</si>
  <si>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</si>
  <si>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</si>
  <si>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</si>
  <si>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</si>
  <si>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</si>
  <si>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</si>
  <si>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</si>
  <si>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</si>
  <si>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</si>
  <si>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</si>
  <si>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</si>
  <si>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</si>
  <si>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</si>
  <si>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</si>
  <si>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</si>
  <si>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</si>
  <si>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</si>
  <si>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</si>
  <si>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</si>
  <si>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</si>
  <si>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</si>
  <si>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</si>
  <si>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</si>
  <si>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</si>
  <si>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</si>
  <si>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</si>
  <si>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</si>
  <si>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</si>
  <si>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</si>
  <si>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</si>
  <si>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</si>
  <si>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</si>
  <si>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</si>
  <si>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</si>
  <si>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</si>
  <si>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</si>
  <si>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</si>
  <si>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</si>
  <si>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</si>
  <si>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</si>
  <si>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</si>
  <si>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</si>
  <si>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</si>
  <si>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</si>
  <si>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</si>
  <si>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</si>
  <si>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</si>
  <si>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</si>
  <si>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</si>
  <si>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</si>
  <si>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</si>
  <si>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</si>
  <si>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</si>
  <si>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</si>
  <si>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</si>
  <si>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</si>
  <si>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</si>
  <si>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</si>
  <si>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</si>
  <si>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</si>
  <si>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</si>
  <si>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</si>
  <si>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</si>
  <si>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</si>
  <si>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</si>
  <si>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</si>
  <si>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</si>
  <si>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</si>
  <si>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</si>
  <si>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</si>
  <si>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</si>
  <si>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</si>
  <si>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</si>
  <si>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</si>
  <si>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</si>
  <si>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</si>
  <si>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</si>
  <si>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</si>
  <si>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</si>
  <si>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</si>
  <si>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</si>
  <si>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</si>
  <si>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</si>
  <si>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</si>
  <si>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</si>
  <si>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</si>
  <si>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</si>
  <si>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</si>
  <si>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</si>
  <si>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</si>
  <si>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</si>
  <si>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</si>
  <si>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</si>
  <si>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</si>
  <si>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</si>
  <si>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</si>
  <si>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</si>
  <si>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</si>
  <si>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</si>
  <si>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</si>
  <si>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</si>
  <si>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</si>
  <si>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</si>
  <si>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</si>
  <si>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</si>
  <si>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</si>
  <si>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</si>
  <si>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</si>
  <si>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</si>
  <si>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</si>
  <si>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</si>
  <si>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</si>
  <si>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</si>
  <si>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</si>
  <si>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</si>
  <si>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</si>
  <si>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</si>
  <si>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</si>
  <si>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</si>
  <si>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</si>
  <si>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</si>
  <si>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</si>
  <si>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</si>
  <si>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</si>
  <si>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</si>
  <si>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</si>
  <si>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</si>
  <si>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</si>
  <si>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</si>
  <si>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</si>
  <si>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</si>
  <si>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</si>
  <si>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</si>
  <si>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</si>
  <si>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</si>
  <si>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</si>
  <si>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</si>
  <si>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</si>
  <si>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</si>
  <si>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</si>
  <si>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</si>
  <si>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</si>
  <si>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</si>
  <si>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</si>
  <si>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</si>
  <si>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</si>
  <si>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</si>
  <si>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</si>
  <si>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</si>
  <si>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</si>
  <si>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</si>
  <si>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</si>
  <si>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</si>
  <si>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</si>
  <si>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</si>
  <si>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</si>
  <si>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</si>
  <si>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</si>
  <si>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</si>
  <si>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</si>
  <si>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</si>
  <si>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</si>
  <si>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</si>
  <si>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</si>
  <si>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</si>
  <si>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</si>
  <si>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</si>
  <si>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</si>
  <si>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</si>
  <si>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</si>
  <si>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</si>
  <si>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</si>
  <si>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</si>
  <si>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</si>
  <si>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</si>
  <si>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</si>
  <si>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</si>
  <si>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</si>
  <si>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</si>
  <si>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</si>
  <si>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</si>
  <si>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</si>
  <si>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</si>
  <si>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</si>
  <si>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</si>
  <si>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</si>
  <si>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</si>
  <si>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</si>
  <si>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</si>
  <si>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</si>
  <si>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</si>
  <si>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</si>
  <si>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</si>
  <si>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</si>
  <si>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</si>
  <si>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</si>
  <si>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</si>
  <si>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</si>
  <si>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</si>
  <si>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</si>
  <si>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</si>
  <si>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</si>
  <si>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</si>
  <si>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</si>
  <si>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</si>
  <si>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</si>
  <si>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</si>
  <si>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</si>
  <si>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</si>
  <si>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</si>
  <si>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</si>
  <si>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</si>
  <si>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</si>
  <si>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</si>
  <si>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</si>
  <si>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</si>
  <si>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</si>
  <si>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</si>
  <si>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</si>
  <si>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</si>
  <si>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</si>
  <si>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</si>
  <si>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</si>
  <si>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</si>
  <si>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</si>
  <si>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</si>
  <si>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</si>
  <si>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</si>
  <si>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</si>
  <si>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</si>
  <si>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</si>
  <si>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</si>
  <si>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</si>
  <si>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</si>
  <si>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</si>
  <si>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</si>
  <si>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</si>
  <si>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</si>
  <si>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</si>
  <si>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</si>
  <si>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</si>
  <si>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</si>
  <si>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</si>
  <si>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</si>
  <si>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</si>
  <si>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</si>
  <si>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</si>
  <si>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</si>
  <si>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</si>
  <si>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</si>
  <si>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</si>
  <si>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</si>
  <si>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</si>
  <si>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</si>
  <si>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</si>
  <si>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</si>
  <si>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</si>
  <si>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</si>
  <si>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</si>
  <si>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</si>
  <si>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</si>
  <si>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</si>
  <si>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</si>
  <si>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</si>
  <si>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</si>
  <si>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</si>
  <si>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</si>
  <si>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</si>
  <si>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</si>
  <si>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</si>
  <si>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</si>
  <si>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</si>
  <si>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</si>
  <si>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</si>
  <si>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</si>
  <si>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</si>
  <si>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</si>
  <si>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</si>
  <si>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</si>
  <si>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</si>
  <si>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</si>
  <si>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</si>
  <si>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</si>
  <si>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</si>
  <si>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</si>
  <si>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</si>
  <si>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</si>
  <si>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</si>
  <si>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</si>
  <si>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</si>
  <si>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</si>
  <si>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</si>
  <si>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</si>
  <si>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</si>
  <si>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</si>
  <si>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</si>
  <si>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</si>
  <si>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</si>
  <si>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</si>
  <si>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</si>
  <si>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</si>
  <si>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</si>
  <si>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</si>
  <si>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</si>
  <si>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</si>
  <si>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</si>
  <si>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</si>
  <si>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</si>
  <si>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</si>
  <si>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</si>
  <si>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</si>
  <si>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</si>
  <si>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</si>
  <si>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</si>
  <si>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</si>
  <si>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</si>
  <si>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</si>
  <si>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</si>
  <si>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</si>
  <si>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</si>
  <si>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</si>
  <si>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</si>
  <si>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</si>
  <si>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</si>
  <si>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</si>
  <si>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</si>
  <si>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</si>
  <si>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</si>
  <si>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</si>
  <si>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</si>
  <si>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</si>
  <si>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</si>
  <si>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</si>
  <si>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</si>
  <si>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</si>
  <si>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</si>
  <si>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</si>
  <si>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</si>
  <si>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</si>
  <si>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</si>
  <si>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</si>
  <si>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</si>
  <si>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</si>
  <si>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</si>
  <si>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</si>
  <si>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</si>
  <si>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</si>
  <si>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</si>
  <si>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</si>
  <si>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</si>
  <si>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</si>
  <si>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</si>
  <si>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</si>
  <si>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</si>
  <si>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</si>
  <si>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</si>
  <si>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</si>
  <si>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</si>
  <si>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</si>
  <si>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</si>
  <si>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</si>
  <si>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</si>
  <si>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</si>
  <si>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</si>
  <si>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</si>
  <si>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</si>
  <si>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</si>
  <si>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</si>
  <si>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</si>
  <si>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</si>
  <si>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</si>
  <si>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</si>
  <si>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</si>
  <si>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</si>
  <si>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</si>
  <si>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</si>
  <si>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</si>
  <si>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</si>
  <si>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</si>
  <si>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</si>
  <si>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</si>
  <si>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</si>
  <si>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</si>
  <si>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</si>
  <si>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</si>
  <si>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</si>
  <si>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</si>
  <si>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</si>
  <si>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</si>
  <si>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</si>
  <si>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</si>
  <si>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</si>
  <si>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</si>
  <si>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</si>
  <si>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</si>
  <si>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</si>
  <si>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</si>
  <si>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</si>
  <si>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</si>
  <si>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</si>
  <si>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</si>
  <si>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</si>
  <si>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</si>
  <si>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</si>
  <si>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</si>
  <si>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</si>
  <si>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</si>
  <si>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</si>
  <si>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</si>
  <si>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</si>
  <si>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</si>
  <si>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</si>
  <si>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</si>
  <si>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</si>
  <si>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</si>
  <si>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</si>
  <si>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</si>
  <si>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</si>
  <si>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</si>
  <si>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</si>
  <si>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</si>
  <si>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</si>
  <si>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</si>
  <si>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</si>
  <si>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</si>
  <si>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</si>
  <si>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</si>
  <si>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</si>
  <si>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</si>
  <si>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</si>
  <si>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</si>
  <si>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</si>
  <si>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</si>
  <si>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</si>
  <si>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</si>
  <si>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</si>
  <si>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</si>
  <si>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</si>
  <si>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</si>
  <si>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</si>
  <si>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</si>
  <si>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</si>
  <si>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</si>
  <si>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</si>
  <si>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</si>
  <si>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</si>
  <si>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</si>
  <si>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</si>
  <si>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</si>
  <si>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</si>
  <si>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</si>
  <si>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</si>
  <si>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</si>
  <si>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</si>
  <si>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</si>
  <si>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</si>
  <si>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</si>
  <si>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</si>
  <si>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</si>
  <si>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</si>
  <si>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</si>
  <si>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</si>
  <si>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</si>
  <si>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</si>
  <si>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</si>
  <si>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</si>
  <si>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</si>
  <si>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</si>
  <si>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</si>
  <si>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</si>
  <si>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</si>
  <si>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</si>
  <si>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</si>
  <si>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</si>
  <si>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</si>
  <si>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</si>
  <si>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</si>
  <si>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</si>
  <si>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</si>
  <si>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</si>
  <si>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</si>
  <si>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</si>
  <si>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</si>
  <si>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</si>
  <si>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</si>
  <si>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</si>
  <si>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</si>
  <si>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</si>
  <si>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</si>
  <si>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</si>
  <si>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</si>
  <si>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</si>
  <si>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</si>
  <si>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</si>
  <si>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</si>
  <si>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</si>
  <si>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</si>
  <si>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</si>
  <si>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</si>
  <si>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</si>
  <si>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</si>
  <si>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</si>
  <si>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</si>
  <si>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</si>
  <si>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</si>
  <si>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</si>
  <si>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</si>
  <si>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</si>
  <si>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</si>
  <si>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</si>
  <si>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</si>
  <si>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</si>
  <si>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</si>
  <si>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</si>
  <si>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</si>
  <si>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</si>
  <si>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</si>
  <si>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</si>
  <si>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</si>
  <si>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</si>
  <si>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</si>
  <si>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</si>
  <si>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</si>
  <si>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</si>
  <si>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</si>
  <si>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</si>
  <si>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</si>
  <si>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</si>
  <si>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</si>
  <si>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</si>
  <si>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</si>
  <si>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</si>
  <si>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</si>
  <si>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</si>
  <si>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</si>
  <si>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</si>
  <si>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</si>
  <si>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</si>
  <si>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</si>
  <si>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</si>
  <si>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</si>
  <si>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</si>
  <si>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</si>
  <si>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</si>
  <si>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</si>
  <si>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</si>
  <si>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</si>
  <si>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</si>
  <si>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</si>
  <si>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</si>
  <si>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</si>
  <si>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</si>
  <si>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</si>
  <si>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</si>
  <si>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</si>
  <si>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</si>
  <si>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</si>
  <si>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</si>
  <si>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</si>
  <si>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</si>
  <si>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</si>
  <si>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</si>
  <si>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</si>
  <si>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</si>
  <si>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</si>
  <si>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</si>
  <si>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</si>
  <si>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</si>
  <si>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</si>
  <si>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</si>
  <si>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</si>
  <si>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</si>
  <si>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</si>
  <si>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</si>
  <si>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</si>
  <si>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</si>
  <si>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</si>
  <si>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</si>
  <si>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</si>
  <si>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</si>
  <si>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</si>
  <si>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</si>
  <si>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</si>
  <si>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</si>
  <si>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</si>
  <si>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</si>
  <si>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</si>
  <si>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</si>
  <si>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</si>
  <si>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</si>
  <si>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</si>
  <si>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</si>
  <si>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</si>
  <si>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</si>
  <si>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</si>
  <si>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</si>
  <si>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</si>
  <si>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</si>
  <si>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</si>
  <si>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</si>
  <si>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</si>
  <si>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</si>
  <si>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</si>
  <si>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</si>
  <si>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</si>
  <si>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</si>
  <si>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</si>
  <si>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</si>
  <si>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</si>
  <si>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</si>
  <si>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</si>
  <si>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</si>
  <si>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</si>
  <si>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</si>
  <si>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</si>
  <si>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</si>
  <si>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</si>
  <si>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</si>
  <si>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</si>
  <si>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</si>
  <si>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</si>
  <si>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</si>
  <si>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</si>
  <si>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</si>
  <si>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</si>
  <si>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</si>
  <si>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</si>
  <si>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</si>
  <si>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</si>
  <si>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</si>
  <si>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</si>
  <si>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</si>
  <si>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</si>
  <si>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</si>
  <si>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</si>
  <si>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</si>
  <si>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</si>
  <si>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</si>
  <si>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</si>
  <si>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</si>
  <si>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</si>
  <si>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</si>
  <si>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</si>
  <si>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</si>
  <si>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</si>
  <si>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</si>
  <si>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</si>
  <si>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</si>
  <si>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</si>
  <si>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</si>
  <si>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</si>
  <si>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</si>
  <si>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</si>
  <si>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</si>
  <si>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</si>
  <si>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</si>
  <si>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</si>
  <si>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</si>
  <si>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</si>
  <si>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</si>
  <si>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</si>
  <si>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</si>
  <si>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</si>
  <si>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</si>
  <si>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</si>
  <si>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</si>
  <si>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</si>
  <si>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</si>
  <si>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</si>
  <si>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</si>
  <si>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</si>
  <si>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</si>
  <si>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</si>
  <si>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</si>
  <si>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</si>
  <si>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</si>
  <si>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</si>
  <si>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</si>
  <si>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</si>
  <si>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</si>
  <si>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</si>
  <si>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</si>
  <si>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</si>
  <si>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</si>
  <si>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</si>
  <si>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</si>
  <si>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</si>
  <si>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</si>
  <si>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</si>
  <si>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</si>
  <si>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</si>
  <si>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</si>
  <si>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</si>
  <si>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</si>
  <si>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</si>
  <si>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</si>
  <si>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</si>
  <si>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</si>
  <si>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</si>
  <si>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</si>
  <si>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</si>
  <si>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</si>
  <si>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</si>
  <si>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</si>
  <si>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</si>
  <si>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</si>
  <si>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</si>
  <si>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</si>
  <si>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</si>
  <si>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</si>
  <si>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</si>
  <si>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</si>
  <si>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</si>
  <si>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</si>
  <si>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</si>
  <si>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</si>
  <si>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</si>
  <si>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</si>
  <si>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</si>
  <si>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</si>
  <si>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</si>
  <si>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</si>
  <si>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</si>
  <si>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</si>
  <si>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</si>
  <si>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</si>
  <si>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</si>
  <si>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</si>
  <si>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</si>
  <si>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</si>
  <si>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</si>
  <si>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</si>
  <si>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</si>
  <si>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</si>
  <si>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</si>
  <si>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</si>
  <si>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</si>
  <si>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</si>
  <si>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</si>
  <si>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</si>
  <si>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</si>
  <si>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</si>
  <si>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</si>
  <si>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</si>
  <si>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</si>
  <si>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</si>
  <si>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</si>
  <si>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</si>
  <si>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</si>
  <si>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</si>
  <si>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</si>
  <si>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</si>
  <si>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</si>
  <si>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</si>
  <si>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</si>
  <si>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</si>
  <si>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</si>
  <si>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</si>
  <si>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</si>
  <si>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</si>
  <si>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</si>
  <si>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</si>
  <si>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</si>
  <si>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</si>
  <si>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</si>
  <si>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</si>
  <si>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</si>
  <si>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</si>
  <si>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</si>
  <si>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</si>
  <si>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</si>
  <si>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</si>
  <si>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</si>
  <si>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</si>
  <si>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</si>
  <si>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</si>
  <si>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</si>
  <si>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</si>
  <si>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</si>
  <si>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</si>
  <si>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</si>
  <si>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</si>
  <si>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</si>
  <si>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</si>
  <si>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</si>
  <si>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</si>
  <si>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</si>
  <si>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</si>
  <si>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</si>
  <si>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</si>
  <si>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</si>
  <si>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</si>
  <si>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</si>
  <si>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</si>
  <si>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</si>
  <si>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</si>
  <si>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</si>
  <si>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</si>
  <si>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</si>
  <si>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</si>
  <si>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</si>
  <si>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</si>
  <si>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</si>
  <si>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</si>
  <si>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</si>
  <si>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</si>
  <si>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</si>
  <si>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</si>
  <si>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</si>
  <si>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</si>
  <si>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</si>
  <si>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</si>
  <si>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</si>
  <si>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</si>
  <si>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</si>
  <si>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</si>
  <si>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</si>
  <si>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</si>
  <si>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</si>
  <si>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</si>
  <si>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</si>
  <si>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</si>
  <si>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</si>
  <si>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</si>
  <si>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</si>
  <si>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</si>
  <si>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</si>
  <si>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</si>
  <si>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</si>
  <si>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</si>
  <si>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</si>
  <si>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</si>
  <si>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</si>
  <si>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</si>
  <si>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</si>
  <si>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</si>
  <si>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</si>
  <si>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</si>
  <si>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</si>
  <si>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</si>
  <si>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</si>
  <si>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</si>
  <si>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</si>
  <si>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</si>
  <si>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</si>
  <si>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</si>
  <si>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</si>
  <si>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</si>
  <si>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</si>
  <si>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</si>
  <si>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</si>
  <si>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</si>
  <si>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</si>
  <si>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</si>
  <si>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</si>
  <si>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</si>
  <si>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</si>
  <si>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</si>
  <si>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</si>
  <si>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</si>
  <si>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</si>
  <si>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</si>
  <si>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</si>
  <si>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</si>
  <si>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</si>
  <si>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</si>
  <si>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</si>
  <si>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</si>
  <si>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</si>
  <si>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</si>
  <si>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</si>
  <si>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</si>
  <si>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</si>
  <si>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</si>
  <si>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</si>
  <si>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</si>
  <si>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</si>
  <si>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</si>
  <si>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</si>
  <si>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</si>
  <si>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</si>
  <si>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</si>
  <si>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</si>
  <si>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</si>
  <si>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</si>
  <si>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</si>
  <si>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</si>
  <si>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</si>
  <si>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</si>
  <si>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</si>
  <si>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</si>
  <si>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</si>
  <si>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</si>
  <si>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</si>
  <si>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</si>
  <si>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</si>
  <si>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</si>
  <si>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</si>
  <si>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</si>
  <si>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</si>
  <si>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</si>
  <si>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</si>
  <si>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</si>
  <si>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</si>
  <si>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</si>
  <si>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</si>
  <si>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</si>
  <si>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</si>
  <si>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</si>
  <si>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</si>
  <si>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</si>
  <si>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</si>
  <si>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</si>
  <si>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</si>
  <si>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</si>
  <si>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</si>
  <si>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</si>
  <si>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</si>
  <si>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</si>
  <si>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</si>
  <si>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</si>
  <si>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</si>
  <si>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</si>
  <si>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</si>
  <si>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</si>
  <si>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</si>
  <si>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</si>
  <si>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</si>
  <si>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</si>
  <si>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</si>
  <si>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</si>
  <si>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</si>
  <si>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</si>
  <si>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</si>
  <si>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</si>
  <si>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</si>
  <si>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</si>
  <si>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</si>
  <si>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</si>
  <si>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</si>
  <si>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</si>
  <si>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</si>
  <si>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</si>
  <si>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</si>
  <si>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</si>
  <si>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</si>
  <si>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</si>
  <si>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</si>
  <si>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</si>
  <si>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</si>
  <si>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</si>
  <si>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</si>
  <si>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</si>
  <si>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</si>
  <si>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</si>
  <si>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</si>
  <si>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</si>
  <si>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</si>
  <si>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</si>
  <si>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</si>
  <si>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</si>
  <si>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</si>
  <si>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</si>
  <si>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</si>
  <si>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</si>
  <si>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</si>
  <si>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</si>
  <si>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</si>
  <si>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</si>
  <si>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</si>
  <si>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</si>
  <si>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</si>
  <si>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</si>
  <si>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</si>
  <si>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</si>
  <si>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</si>
  <si>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</si>
  <si>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</si>
  <si>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</si>
  <si>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</si>
  <si>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</si>
  <si>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</si>
  <si>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</si>
  <si>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</si>
  <si>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</si>
  <si>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</si>
  <si>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</si>
  <si>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</si>
  <si>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</si>
  <si>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</si>
  <si>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</si>
  <si>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</si>
  <si>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</si>
  <si>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</si>
  <si>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</si>
  <si>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</si>
  <si>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</si>
  <si>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</si>
  <si>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</si>
  <si>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</si>
  <si>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</si>
  <si>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</si>
  <si>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</si>
  <si>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</si>
  <si>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</si>
  <si>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</si>
  <si>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</si>
  <si>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</si>
  <si>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</si>
  <si>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</si>
  <si>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</si>
  <si>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</si>
  <si>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</si>
  <si>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</si>
  <si>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</si>
  <si>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</si>
  <si>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</si>
  <si>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</si>
  <si>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</si>
  <si>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</si>
  <si>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</si>
  <si>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</si>
  <si>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</si>
  <si>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</si>
  <si>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</si>
  <si>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</si>
  <si>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</si>
  <si>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</si>
  <si>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</si>
  <si>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</si>
  <si>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</si>
  <si>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</si>
  <si>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</si>
  <si>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</si>
  <si>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</si>
  <si>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</si>
  <si>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</si>
  <si>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</si>
  <si>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</si>
  <si>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</si>
  <si>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</si>
  <si>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</si>
  <si>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</si>
  <si>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</si>
  <si>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</si>
  <si>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</si>
  <si>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</si>
  <si>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</si>
  <si>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</si>
  <si>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</si>
  <si>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</si>
  <si>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</si>
  <si>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</si>
  <si>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</si>
  <si>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</si>
  <si>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</si>
  <si>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</si>
  <si>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</si>
  <si>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</si>
  <si>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</si>
  <si>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</si>
  <si>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</si>
  <si>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</si>
  <si>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</si>
  <si>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</si>
  <si>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</si>
  <si>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</si>
  <si>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</si>
  <si>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</si>
  <si>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</si>
  <si>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</si>
  <si>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</si>
  <si>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</si>
  <si>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</si>
  <si>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</si>
  <si>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</si>
  <si>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</si>
  <si>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</si>
  <si>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</si>
  <si>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</si>
  <si>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</si>
  <si>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</si>
  <si>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</si>
  <si>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</si>
  <si>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</si>
  <si>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</si>
  <si>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</si>
  <si>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</si>
  <si>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</si>
  <si>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</si>
  <si>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</si>
  <si>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</si>
  <si>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</si>
  <si>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</si>
  <si>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</si>
  <si>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</si>
  <si>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</si>
  <si>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</si>
  <si>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</si>
  <si>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</si>
  <si>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</si>
  <si>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</si>
  <si>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</si>
  <si>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</si>
  <si>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</si>
  <si>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</si>
  <si>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</si>
  <si>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</si>
  <si>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</si>
  <si>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</si>
  <si>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</si>
  <si>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</si>
  <si>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</si>
  <si>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</si>
  <si>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</si>
  <si>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</si>
  <si>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</si>
  <si>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</si>
  <si>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</si>
  <si>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</si>
  <si>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</si>
  <si>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</si>
  <si>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</si>
  <si>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</si>
  <si>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</si>
  <si>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</si>
  <si>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</si>
  <si>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</si>
  <si>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</si>
  <si>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</si>
  <si>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</si>
  <si>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</si>
  <si>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</si>
  <si>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</si>
  <si>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</si>
  <si>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</si>
  <si>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</si>
  <si>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</si>
  <si>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</si>
  <si>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</si>
  <si>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</si>
  <si>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</si>
  <si>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</si>
  <si>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</si>
  <si>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</si>
  <si>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</si>
  <si>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</si>
  <si>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</si>
  <si>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</si>
  <si>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</si>
  <si>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</si>
  <si>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</si>
  <si>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</si>
  <si>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</si>
  <si>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</si>
  <si>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</si>
  <si>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</si>
  <si>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</si>
  <si>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</si>
  <si>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</si>
  <si>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</si>
  <si>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</si>
  <si>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</si>
  <si>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</si>
  <si>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</si>
  <si>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</si>
  <si>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</si>
  <si>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</si>
  <si>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</si>
  <si>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</si>
  <si>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</si>
  <si>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</si>
  <si>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</si>
  <si>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</si>
  <si>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</si>
  <si>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</si>
  <si>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</si>
  <si>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</si>
  <si>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</si>
  <si>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</si>
  <si>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</si>
  <si>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</si>
  <si>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</si>
  <si>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</si>
  <si>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</si>
  <si>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</si>
  <si>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</si>
  <si>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</si>
  <si>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</si>
  <si>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</si>
  <si>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</si>
  <si>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</si>
  <si>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</si>
  <si>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</si>
  <si>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</si>
  <si>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</si>
  <si>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</si>
  <si>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</si>
  <si>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</si>
  <si>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</si>
  <si>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</si>
  <si>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</si>
  <si>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</si>
  <si>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</si>
  <si>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</si>
  <si>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</si>
  <si>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</si>
  <si>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</si>
  <si>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</si>
  <si>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</si>
  <si>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</si>
  <si>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</si>
  <si>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</si>
  <si>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</si>
  <si>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</si>
  <si>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</si>
  <si>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</si>
  <si>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</si>
  <si>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</si>
  <si>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</si>
  <si>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</si>
  <si>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</si>
  <si>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</si>
  <si>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</si>
  <si>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</si>
  <si>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</si>
  <si>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</si>
  <si>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</si>
  <si>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</si>
  <si>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</si>
  <si>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</si>
  <si>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</si>
  <si>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</si>
  <si>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</si>
  <si>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</si>
  <si>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</si>
  <si>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</si>
  <si>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</si>
  <si>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</si>
  <si>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</si>
  <si>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</si>
  <si>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</si>
  <si>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</si>
  <si>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</si>
  <si>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</si>
  <si>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</si>
  <si>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</si>
  <si>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</si>
  <si>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</si>
  <si>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</si>
  <si>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</si>
  <si>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</si>
  <si>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</si>
  <si>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</si>
  <si>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</si>
  <si>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</si>
  <si>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</si>
  <si>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</si>
  <si>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</si>
  <si>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</si>
  <si>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</si>
  <si>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</si>
  <si>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</si>
  <si>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</si>
  <si>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</si>
  <si>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</si>
  <si>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</si>
  <si>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</si>
  <si>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</si>
  <si>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</si>
  <si>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</si>
  <si>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</si>
  <si>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</si>
  <si>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</si>
  <si>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</si>
  <si>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</si>
  <si>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</si>
  <si>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</si>
  <si>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</si>
  <si>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</si>
  <si>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</si>
  <si>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</si>
  <si>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</si>
  <si>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</si>
  <si>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</si>
  <si>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</si>
  <si>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</si>
  <si>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</si>
  <si>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</si>
  <si>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</si>
  <si>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</si>
  <si>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</si>
  <si>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</si>
  <si>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</si>
  <si>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</si>
  <si>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</si>
  <si>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</si>
  <si>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</si>
  <si>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</si>
  <si>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</si>
  <si>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</si>
  <si>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</si>
  <si>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</si>
  <si>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</si>
  <si>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</si>
  <si>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</si>
  <si>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</si>
  <si>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</si>
  <si>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</si>
  <si>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</si>
  <si>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</si>
  <si>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</si>
  <si>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</si>
  <si>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</si>
  <si>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</si>
  <si>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</si>
  <si>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</si>
  <si>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</si>
  <si>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</si>
  <si>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</si>
  <si>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</si>
  <si>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</si>
  <si>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</si>
  <si>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</si>
  <si>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</si>
  <si>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</si>
  <si>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</si>
  <si>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</si>
  <si>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</si>
  <si>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</si>
  <si>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</si>
  <si>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</si>
  <si>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</si>
  <si>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</si>
  <si>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</si>
  <si>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</si>
  <si>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</si>
  <si>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</si>
  <si>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</si>
  <si>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</si>
  <si>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</si>
  <si>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</si>
  <si>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</si>
  <si>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</si>
  <si>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</si>
  <si>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</si>
  <si>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</si>
  <si>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</si>
  <si>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</si>
  <si>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</si>
  <si>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</si>
  <si>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</si>
  <si>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</si>
  <si>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</si>
  <si>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</si>
  <si>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</si>
  <si>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</si>
  <si>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</si>
  <si>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</si>
  <si>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</si>
  <si>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</si>
  <si>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</si>
  <si>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</si>
  <si>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</si>
  <si>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</si>
  <si>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</si>
  <si>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</si>
  <si>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</si>
  <si>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</si>
  <si>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</si>
  <si>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</si>
  <si>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</si>
  <si>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</si>
  <si>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</si>
  <si>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</si>
  <si>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</si>
  <si>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</si>
  <si>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</si>
  <si>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</si>
  <si>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</si>
  <si>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</si>
  <si>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</si>
  <si>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</si>
  <si>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</si>
  <si>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</si>
  <si>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</si>
  <si>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</si>
  <si>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</si>
  <si>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</si>
  <si>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</si>
  <si>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</si>
  <si>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</si>
  <si>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</si>
  <si>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</si>
  <si>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</si>
  <si>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</si>
  <si>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</si>
  <si>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</si>
  <si>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</si>
  <si>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</si>
  <si>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</si>
  <si>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</si>
  <si>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</si>
  <si>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</si>
  <si>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</si>
  <si>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</si>
  <si>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</si>
  <si>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</si>
  <si>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</si>
  <si>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</si>
  <si>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</si>
  <si>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</si>
  <si>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</si>
  <si>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</si>
  <si>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</si>
  <si>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</si>
  <si>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</si>
  <si>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</si>
  <si>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</si>
  <si>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</si>
  <si>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</si>
  <si>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</si>
  <si>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</si>
  <si>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</si>
  <si>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</si>
  <si>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</si>
  <si>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</si>
  <si>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</si>
  <si>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</si>
  <si>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</si>
  <si>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</si>
  <si>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</si>
  <si>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</si>
  <si>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</si>
  <si>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</si>
  <si>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</si>
  <si>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</si>
  <si>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</si>
  <si>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</si>
  <si>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</si>
  <si>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</si>
  <si>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</si>
  <si>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</si>
  <si>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</si>
  <si>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</si>
  <si>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</si>
  <si>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</si>
  <si>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</si>
  <si>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</si>
  <si>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</si>
  <si>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</si>
  <si>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</si>
  <si>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</si>
  <si>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</si>
  <si>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</si>
  <si>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</si>
  <si>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</si>
  <si>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</si>
  <si>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</si>
  <si>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</si>
  <si>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</si>
  <si>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</si>
  <si>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</si>
  <si>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</si>
  <si>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</si>
  <si>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</si>
  <si>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</si>
  <si>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</si>
  <si>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</si>
  <si>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</si>
  <si>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</si>
  <si>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</si>
  <si>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</si>
  <si>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</si>
  <si>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</si>
  <si>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</si>
  <si>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</si>
  <si>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</si>
  <si>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</si>
  <si>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</si>
  <si>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</si>
  <si>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</si>
  <si>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</si>
  <si>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</si>
  <si>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</si>
  <si>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</si>
  <si>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</si>
  <si>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</si>
  <si>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</si>
  <si>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</si>
  <si>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</si>
  <si>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</si>
  <si>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</si>
  <si>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</si>
  <si>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</si>
  <si>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</si>
  <si>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</si>
  <si>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</si>
  <si>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</si>
  <si>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</si>
  <si>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</si>
  <si>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</si>
  <si>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</si>
  <si>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</si>
  <si>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</si>
  <si>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</si>
  <si>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</si>
  <si>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</si>
  <si>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</si>
  <si>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</si>
  <si>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</si>
  <si>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</si>
  <si>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</si>
  <si>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</si>
  <si>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</si>
  <si>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</si>
  <si>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</si>
  <si>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</si>
  <si>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</si>
  <si>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</si>
  <si>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</si>
  <si>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</si>
  <si>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</si>
  <si>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</si>
  <si>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</si>
  <si>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</si>
  <si>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</si>
  <si>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</si>
  <si>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</si>
  <si>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</si>
  <si>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</si>
  <si>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</si>
  <si>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</si>
  <si>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</si>
  <si>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</si>
  <si>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</si>
  <si>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</si>
  <si>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</si>
  <si>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</si>
  <si>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</si>
  <si>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</si>
  <si>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</si>
  <si>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</si>
  <si>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</si>
  <si>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</si>
  <si>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</si>
  <si>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</si>
  <si>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</si>
  <si>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</si>
  <si>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</si>
  <si>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</si>
  <si>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</si>
  <si>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</si>
  <si>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</si>
  <si>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</si>
  <si>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</si>
  <si>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</si>
  <si>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</si>
  <si>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</si>
  <si>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</si>
  <si>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</si>
  <si>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</si>
  <si>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</si>
  <si>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</si>
  <si>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</si>
  <si>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</si>
  <si>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</si>
  <si>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</si>
  <si>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</si>
  <si>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</si>
  <si>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</si>
  <si>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</si>
  <si>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</si>
  <si>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</si>
  <si>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</si>
  <si>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</si>
  <si>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</si>
  <si>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</si>
  <si>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</si>
  <si>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</si>
  <si>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</si>
  <si>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</si>
  <si>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</si>
  <si>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</si>
  <si>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</si>
  <si>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</si>
  <si>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</si>
  <si>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</si>
  <si>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</si>
  <si>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</si>
  <si>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</si>
  <si>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</si>
  <si>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</si>
  <si>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</si>
  <si>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</si>
  <si>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</si>
  <si>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</si>
  <si>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</si>
  <si>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</si>
  <si>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</si>
  <si>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</si>
  <si>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</si>
  <si>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</si>
  <si>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</si>
  <si>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</si>
  <si>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</si>
  <si>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</si>
  <si>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</si>
  <si>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</si>
  <si>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</si>
  <si>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</si>
  <si>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</si>
  <si>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</si>
  <si>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</si>
  <si>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</si>
  <si>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</si>
  <si>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</si>
  <si>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</si>
  <si>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</si>
  <si>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</si>
  <si>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</si>
  <si>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</si>
  <si>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</si>
  <si>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</si>
  <si>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</si>
  <si>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</si>
  <si>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</si>
  <si>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</si>
  <si>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</si>
  <si>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</si>
  <si>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</si>
  <si>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</si>
  <si>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</si>
  <si>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</si>
  <si>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</si>
  <si>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</si>
  <si>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</si>
  <si>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</si>
  <si>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</si>
  <si>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</si>
  <si>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</si>
  <si>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</si>
  <si>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</si>
  <si>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</si>
  <si>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</si>
  <si>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</si>
  <si>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</si>
  <si>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</si>
  <si>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</si>
  <si>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</si>
  <si>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</si>
  <si>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</si>
  <si>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</si>
  <si>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</si>
  <si>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</si>
  <si>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</si>
  <si>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</si>
  <si>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</si>
  <si>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</si>
  <si>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</si>
  <si>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</si>
  <si>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</si>
  <si>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</si>
  <si>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</si>
  <si>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</si>
  <si>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</si>
  <si>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</si>
  <si>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</si>
  <si>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</si>
  <si>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</si>
  <si>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</si>
  <si>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</si>
  <si>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</si>
  <si>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</si>
  <si>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</si>
  <si>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</si>
  <si>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</si>
  <si>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</si>
  <si>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</si>
  <si>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</si>
  <si>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</si>
  <si>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</si>
  <si>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</si>
  <si>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</si>
  <si>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</si>
  <si>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</si>
  <si>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</si>
  <si>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</si>
  <si>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</si>
  <si>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</si>
  <si>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</si>
  <si>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</si>
  <si>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</si>
  <si>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</si>
  <si>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</si>
  <si>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</si>
  <si>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</si>
  <si>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</si>
  <si>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</si>
  <si>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</si>
  <si>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</si>
  <si>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</si>
  <si>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</si>
  <si>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</si>
  <si>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</si>
  <si>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</si>
  <si>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</si>
  <si>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</si>
  <si>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</si>
  <si>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</si>
  <si>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</si>
  <si>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</si>
  <si>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</si>
  <si>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</si>
  <si>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</si>
  <si>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</si>
  <si>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</si>
  <si>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</si>
  <si>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</si>
  <si>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</si>
  <si>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</si>
  <si>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</si>
  <si>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</si>
  <si>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</si>
  <si>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</si>
  <si>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</si>
  <si>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</si>
  <si>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</si>
  <si>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</si>
  <si>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</si>
  <si>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</si>
  <si>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</si>
  <si>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</si>
  <si>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</si>
  <si>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</si>
  <si>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</si>
  <si>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</si>
  <si>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</si>
  <si>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</si>
  <si>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</si>
  <si>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</si>
  <si>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</si>
  <si>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</si>
  <si>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</si>
  <si>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</si>
  <si>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</si>
  <si>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</si>
  <si>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</si>
  <si>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</si>
  <si>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</si>
  <si>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</si>
  <si>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</si>
  <si>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</si>
  <si>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</si>
  <si>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</si>
  <si>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</si>
  <si>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</si>
  <si>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</si>
  <si>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</si>
  <si>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</si>
  <si>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</si>
  <si>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</si>
  <si>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</si>
  <si>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</si>
  <si>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</si>
  <si>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</si>
  <si>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</si>
  <si>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</si>
  <si>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</si>
  <si>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</si>
  <si>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</si>
  <si>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</si>
  <si>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</si>
  <si>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</si>
  <si>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</si>
  <si>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</si>
  <si>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</si>
  <si>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</si>
  <si>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</si>
  <si>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</si>
  <si>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</si>
  <si>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</si>
  <si>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</si>
  <si>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</si>
  <si>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</si>
  <si>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</si>
  <si>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</si>
  <si>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</si>
  <si>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</si>
  <si>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</si>
  <si>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</si>
  <si>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</si>
  <si>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</si>
  <si>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</si>
  <si>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</si>
  <si>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</si>
  <si>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</si>
  <si>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</si>
  <si>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</si>
  <si>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</si>
  <si>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</si>
  <si>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</si>
  <si>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</si>
  <si>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</si>
  <si>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</si>
  <si>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</si>
  <si>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</si>
  <si>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</si>
  <si>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</si>
  <si>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</si>
  <si>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</si>
  <si>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</si>
  <si>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</si>
  <si>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</si>
  <si>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</si>
  <si>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</si>
  <si>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</si>
  <si>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</si>
  <si>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</si>
  <si>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</si>
  <si>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</si>
  <si>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</si>
  <si>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</si>
  <si>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</si>
  <si>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</si>
  <si>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</si>
  <si>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</si>
  <si>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</si>
  <si>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</si>
  <si>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</si>
  <si>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</si>
  <si>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</si>
  <si>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</si>
  <si>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</si>
  <si>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</si>
  <si>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</si>
  <si>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</si>
  <si>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</si>
  <si>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</si>
  <si>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</si>
  <si>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</si>
  <si>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</si>
  <si>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</si>
  <si>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</si>
  <si>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</si>
  <si>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</si>
  <si>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</si>
  <si>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</si>
  <si>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</si>
  <si>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</si>
  <si>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</si>
  <si>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</si>
  <si>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</si>
  <si>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</si>
  <si>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</si>
  <si>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</si>
  <si>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</si>
  <si>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</si>
  <si>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</si>
  <si>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</si>
  <si>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</si>
  <si>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</si>
  <si>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</si>
  <si>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</si>
  <si>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</si>
  <si>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</si>
  <si>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</si>
  <si>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</si>
  <si>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</si>
  <si>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</si>
  <si>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</si>
  <si>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</si>
  <si>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</si>
  <si>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</si>
  <si>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</si>
  <si>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</si>
  <si>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</si>
  <si>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</si>
  <si>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</si>
  <si>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</si>
  <si>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</si>
  <si>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</si>
  <si>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</si>
  <si>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</si>
  <si>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</si>
  <si>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</si>
  <si>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</si>
  <si>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</si>
  <si>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</si>
  <si>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</si>
  <si>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</si>
  <si>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</si>
  <si>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</si>
  <si>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</si>
  <si>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</si>
  <si>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</si>
  <si>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</si>
  <si>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</si>
  <si>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</si>
  <si>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</si>
  <si>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</si>
  <si>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</si>
  <si>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</si>
  <si>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</si>
  <si>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</si>
  <si>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</si>
  <si>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</si>
  <si>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</si>
  <si>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</si>
  <si>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</si>
  <si>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</si>
  <si>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</si>
  <si>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</si>
  <si>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</si>
  <si>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</si>
  <si>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</si>
  <si>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</si>
  <si>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</si>
  <si>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</si>
  <si>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</si>
  <si>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</si>
  <si>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</si>
  <si>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</si>
  <si>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</si>
  <si>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</si>
  <si>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</si>
  <si>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</si>
  <si>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</si>
  <si>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</si>
  <si>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</si>
  <si>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</si>
  <si>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</si>
  <si>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</si>
  <si>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</si>
  <si>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</si>
  <si>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</si>
  <si>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</si>
  <si>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</si>
  <si>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</si>
  <si>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</si>
  <si>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</si>
  <si>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</si>
  <si>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</si>
  <si>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</si>
  <si>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</si>
  <si>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</si>
  <si>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</si>
  <si>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</si>
  <si>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</si>
  <si>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</si>
  <si>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</si>
  <si>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</si>
  <si>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</si>
  <si>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</si>
  <si>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</si>
  <si>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</si>
  <si>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</si>
  <si>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</si>
  <si>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</si>
  <si>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</si>
  <si>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</si>
  <si>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</si>
  <si>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</si>
  <si>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</si>
  <si>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</si>
  <si>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</si>
  <si>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</si>
  <si>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</si>
  <si>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</si>
  <si>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</si>
  <si>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</si>
  <si>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</si>
  <si>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</si>
  <si>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</si>
  <si>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</si>
  <si>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</si>
  <si>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</si>
  <si>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</si>
  <si>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</si>
  <si>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</si>
  <si>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</si>
  <si>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</si>
  <si>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</si>
  <si>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</si>
  <si>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</si>
  <si>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</si>
  <si>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</si>
  <si>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</si>
  <si>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</si>
  <si>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</si>
  <si>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</si>
  <si>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</si>
  <si>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</si>
  <si>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</si>
  <si>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</si>
  <si>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</si>
  <si>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</si>
  <si>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</si>
  <si>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</si>
  <si>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</si>
  <si>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</si>
  <si>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</si>
  <si>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</si>
  <si>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</si>
  <si>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</si>
  <si>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</si>
  <si>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</si>
  <si>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</si>
  <si>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</si>
  <si>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</si>
  <si>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</si>
  <si>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</si>
  <si>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</si>
  <si>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</si>
  <si>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</si>
  <si>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</si>
  <si>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</si>
  <si>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</si>
  <si>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</si>
  <si>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</si>
  <si>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</si>
  <si>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</si>
  <si>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</si>
  <si>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</si>
  <si>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</si>
  <si>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</si>
  <si>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</si>
  <si>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</si>
  <si>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</si>
  <si>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</si>
  <si>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</si>
  <si>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</si>
  <si>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</si>
  <si>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</si>
  <si>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</si>
  <si>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</si>
  <si>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</si>
  <si>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</si>
  <si>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</si>
  <si>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</si>
  <si>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</si>
  <si>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</si>
  <si>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</si>
  <si>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</si>
  <si>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</si>
  <si>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</si>
  <si>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</si>
  <si>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</si>
  <si>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</si>
  <si>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</si>
  <si>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</si>
  <si>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</si>
  <si>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</si>
  <si>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</si>
  <si>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</si>
  <si>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</si>
  <si>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</si>
  <si>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</si>
  <si>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</si>
  <si>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</si>
  <si>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</si>
  <si>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</si>
  <si>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</si>
  <si>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</si>
  <si>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</si>
  <si>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</si>
  <si>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</si>
  <si>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</si>
  <si>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</si>
  <si>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</si>
  <si>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</si>
  <si>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</si>
  <si>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</si>
  <si>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</si>
  <si>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</si>
  <si>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</si>
  <si>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</si>
  <si>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</si>
  <si>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</si>
  <si>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</si>
  <si>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</si>
  <si>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</si>
  <si>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</si>
  <si>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</si>
  <si>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</si>
  <si>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</si>
  <si>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</si>
  <si>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</si>
  <si>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</si>
  <si>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</si>
  <si>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</si>
  <si>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</si>
  <si>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</si>
  <si>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</si>
  <si>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</si>
  <si>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</si>
  <si>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</si>
  <si>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</si>
  <si>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</si>
  <si>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</si>
  <si>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</si>
  <si>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</si>
  <si>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</si>
  <si>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</si>
  <si>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</si>
  <si>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</si>
  <si>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</si>
  <si>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</si>
  <si>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</si>
  <si>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</si>
  <si>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</si>
  <si>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</si>
  <si>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</si>
  <si>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</si>
  <si>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</si>
  <si>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</si>
  <si>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</si>
  <si>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</si>
  <si>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</si>
  <si>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</si>
  <si>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</si>
  <si>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</si>
  <si>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</si>
  <si>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</si>
  <si>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</si>
  <si>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</si>
  <si>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</si>
  <si>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</si>
  <si>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</si>
  <si>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</si>
  <si>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</si>
  <si>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</si>
  <si>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</si>
  <si>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</si>
  <si>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</si>
  <si>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</si>
  <si>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</si>
  <si>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</si>
  <si>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</si>
  <si>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</si>
  <si>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</si>
  <si>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</si>
  <si>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</si>
  <si>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</si>
  <si>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</si>
  <si>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</si>
  <si>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</si>
  <si>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</si>
  <si>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</si>
  <si>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</si>
  <si>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</si>
  <si>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</si>
  <si>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</si>
  <si>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</si>
  <si>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</si>
  <si>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</si>
  <si>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</si>
  <si>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</si>
  <si>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</si>
  <si>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</si>
  <si>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</si>
  <si>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</si>
  <si>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</si>
  <si>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</si>
  <si>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</si>
  <si>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</si>
  <si>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</si>
  <si>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</si>
  <si>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</si>
  <si>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</si>
  <si>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</si>
  <si>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</si>
  <si>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</si>
  <si>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</si>
  <si>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</si>
  <si>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</si>
  <si>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</si>
  <si>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</si>
  <si>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</si>
  <si>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</si>
  <si>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</si>
  <si>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</si>
  <si>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</si>
  <si>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</si>
  <si>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</si>
  <si>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</si>
  <si>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</si>
  <si>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</si>
  <si>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</si>
  <si>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</si>
  <si>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</si>
  <si>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</si>
  <si>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</si>
  <si>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</si>
  <si>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</si>
  <si>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</si>
  <si>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</si>
  <si>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</si>
  <si>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</si>
  <si>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</si>
  <si>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</si>
  <si>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</si>
  <si>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</si>
  <si>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</si>
  <si>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</si>
  <si>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</si>
  <si>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</si>
  <si>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</si>
  <si>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</si>
  <si>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</si>
  <si>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</si>
  <si>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</si>
  <si>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</si>
  <si>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</si>
  <si>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</si>
  <si>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</si>
  <si>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</si>
  <si>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</si>
  <si>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</si>
  <si>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</si>
  <si>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</si>
  <si>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</si>
  <si>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</si>
  <si>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</si>
  <si>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</si>
  <si>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</si>
  <si>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</si>
  <si>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</si>
  <si>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</si>
  <si>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</si>
  <si>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</si>
  <si>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</si>
  <si>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</si>
  <si>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</si>
  <si>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</si>
  <si>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</si>
  <si>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</si>
  <si>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</si>
  <si>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</si>
  <si>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</si>
  <si>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</si>
  <si>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</si>
  <si>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</si>
  <si>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</si>
  <si>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</si>
  <si>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</si>
  <si>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</si>
  <si>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</si>
  <si>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</si>
  <si>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</si>
  <si>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</si>
  <si>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</si>
  <si>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</si>
  <si>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</si>
  <si>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</si>
  <si>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</si>
  <si>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</si>
  <si>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</si>
  <si>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</si>
  <si>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</si>
  <si>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</si>
  <si>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</si>
  <si>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</si>
  <si>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</si>
  <si>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</si>
  <si>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</si>
  <si>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</si>
  <si>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</si>
  <si>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</si>
  <si>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</si>
  <si>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</si>
  <si>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</si>
  <si>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</si>
  <si>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</si>
  <si>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</si>
  <si>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</si>
  <si>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</si>
  <si>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</si>
  <si>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</si>
  <si>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</si>
  <si>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</si>
  <si>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</si>
  <si>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</si>
  <si>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</si>
  <si>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</si>
  <si>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</si>
  <si>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</si>
  <si>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</si>
  <si>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</si>
  <si>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</si>
  <si>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</si>
  <si>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</si>
  <si>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</si>
  <si>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</si>
  <si>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</si>
  <si>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</si>
  <si>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</si>
  <si>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</si>
  <si>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</si>
  <si>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</si>
  <si>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</si>
  <si>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</si>
  <si>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</si>
  <si>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</si>
  <si>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</si>
  <si>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</si>
  <si>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</si>
  <si>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</si>
  <si>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</si>
  <si>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</si>
  <si>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</si>
  <si>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</si>
  <si>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</si>
  <si>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</si>
  <si>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</si>
  <si>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</si>
  <si>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</si>
  <si>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</si>
  <si>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</si>
  <si>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</si>
  <si>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</si>
  <si>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</si>
  <si>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</si>
  <si>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</si>
  <si>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</si>
  <si>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</si>
  <si>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</si>
  <si>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</si>
  <si>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</si>
  <si>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</si>
  <si>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</si>
  <si>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</si>
  <si>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</si>
  <si>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</si>
  <si>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</si>
  <si>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</si>
  <si>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</si>
  <si>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</si>
  <si>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</si>
  <si>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</si>
  <si>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</si>
  <si>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</si>
  <si>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</si>
  <si>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</si>
  <si>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</si>
  <si>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</si>
  <si>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</si>
  <si>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</si>
  <si>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</si>
  <si>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</si>
  <si>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</si>
  <si>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</si>
  <si>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</si>
  <si>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</si>
  <si>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</si>
  <si>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</si>
  <si>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</si>
  <si>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</si>
  <si>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</si>
  <si>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</si>
  <si>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</si>
  <si>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</si>
  <si>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</si>
  <si>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</si>
  <si>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</si>
  <si>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</si>
  <si>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</si>
  <si>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</si>
  <si>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</si>
  <si>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</si>
  <si>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</si>
  <si>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</si>
  <si>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</si>
  <si>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</si>
  <si>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</si>
  <si>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</si>
  <si>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</si>
  <si>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</si>
  <si>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</si>
  <si>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</si>
  <si>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</si>
  <si>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</si>
  <si>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</si>
  <si>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</si>
  <si>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</si>
  <si>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</si>
  <si>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</si>
  <si>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</si>
  <si>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</si>
  <si>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</si>
  <si>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</si>
  <si>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</si>
  <si>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</si>
  <si>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</si>
  <si>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</si>
  <si>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</si>
  <si>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</si>
  <si>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</si>
  <si>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</si>
  <si>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</si>
  <si>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</si>
  <si>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</si>
  <si>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</si>
  <si>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</si>
  <si>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</si>
  <si>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</si>
  <si>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</si>
  <si>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</si>
  <si>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</si>
  <si>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</si>
  <si>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</si>
  <si>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</si>
  <si>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</si>
  <si>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</si>
  <si>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</si>
  <si>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</si>
  <si>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</si>
  <si>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</si>
  <si>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</si>
  <si>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</si>
  <si>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</si>
  <si>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</si>
  <si>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</si>
  <si>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</si>
  <si>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</si>
  <si>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</si>
  <si>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</si>
  <si>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</si>
  <si>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</si>
  <si>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</si>
  <si>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</si>
  <si>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</si>
  <si>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</si>
  <si>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</si>
  <si>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</si>
  <si>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</si>
  <si>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</si>
  <si>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</si>
  <si>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</si>
  <si>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</si>
  <si>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</si>
  <si>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</si>
  <si>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</si>
  <si>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</si>
  <si>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</si>
  <si>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</si>
  <si>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</si>
  <si>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</si>
  <si>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</si>
  <si>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</si>
  <si>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</si>
  <si>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</si>
  <si>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</si>
  <si>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</si>
  <si>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</si>
  <si>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</si>
  <si>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</si>
  <si>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</si>
  <si>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</si>
  <si>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</si>
  <si>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</si>
  <si>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</si>
  <si>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</si>
  <si>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</si>
  <si>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</si>
  <si>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</si>
  <si>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</si>
  <si>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</si>
  <si>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</si>
  <si>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</si>
  <si>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</si>
  <si>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</si>
  <si>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</si>
  <si>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</si>
  <si>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</si>
  <si>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</si>
  <si>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</si>
  <si>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</si>
  <si>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</si>
  <si>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</si>
  <si>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</si>
  <si>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</si>
  <si>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</si>
  <si>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</si>
  <si>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</si>
  <si>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</si>
  <si>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</si>
  <si>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</si>
  <si>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</si>
  <si>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</si>
  <si>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</si>
  <si>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</si>
  <si>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</si>
  <si>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</si>
  <si>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</si>
  <si>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</si>
  <si>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</si>
  <si>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</si>
  <si>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</si>
  <si>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</si>
  <si>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</si>
  <si>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</si>
  <si>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</si>
  <si>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</si>
  <si>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</si>
  <si>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</si>
  <si>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</si>
  <si>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</si>
  <si>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</si>
  <si>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</si>
  <si>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</si>
  <si>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</si>
  <si>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</si>
  <si>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</si>
  <si>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</si>
  <si>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</si>
  <si>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</si>
  <si>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</si>
  <si>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</si>
  <si>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</si>
  <si>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</si>
  <si>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</si>
  <si>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</si>
  <si>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</si>
  <si>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</si>
  <si>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</si>
  <si>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</si>
  <si>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</si>
  <si>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</si>
  <si>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</si>
  <si>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</si>
  <si>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</si>
  <si>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</si>
  <si>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</si>
  <si>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</si>
  <si>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</si>
  <si>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</si>
  <si>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</si>
  <si>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</si>
  <si>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</si>
  <si>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</si>
  <si>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</si>
  <si>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</si>
  <si>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</si>
  <si>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</si>
  <si>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</si>
  <si>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</si>
  <si>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</si>
  <si>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</si>
  <si>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</si>
  <si>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</si>
  <si>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</si>
  <si>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</si>
  <si>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</si>
  <si>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</si>
  <si>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</si>
  <si>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</si>
  <si>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</si>
  <si>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</si>
  <si>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</si>
  <si>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</si>
  <si>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</si>
  <si>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</si>
  <si>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</si>
  <si>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</si>
  <si>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</si>
  <si>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</si>
  <si>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</si>
  <si>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</si>
  <si>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</si>
  <si>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</si>
  <si>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</si>
  <si>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</si>
  <si>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</si>
  <si>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</si>
  <si>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</si>
  <si>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</si>
  <si>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</si>
  <si>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</si>
  <si>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</si>
  <si>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</si>
  <si>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</si>
  <si>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</si>
  <si>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</si>
  <si>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</si>
  <si>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</si>
  <si>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</si>
  <si>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</si>
  <si>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</si>
  <si>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</si>
  <si>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</si>
  <si>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</si>
  <si>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</si>
  <si>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</si>
  <si>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</si>
  <si>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</si>
  <si>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</si>
  <si>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</si>
  <si>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</si>
  <si>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</si>
  <si>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</si>
  <si>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</si>
  <si>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</si>
  <si>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</si>
  <si>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</si>
  <si>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</si>
  <si>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</si>
  <si>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</si>
  <si>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</si>
  <si>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</si>
  <si>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</si>
  <si>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</si>
  <si>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</si>
  <si>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</si>
  <si>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</si>
  <si>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</si>
  <si>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</si>
  <si>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</si>
  <si>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</si>
  <si>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</si>
  <si>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</si>
  <si>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</si>
  <si>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</si>
  <si>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</si>
  <si>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</si>
  <si>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</si>
  <si>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</si>
  <si>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</si>
  <si>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</si>
  <si>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</si>
  <si>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</si>
  <si>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</si>
  <si>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</si>
  <si>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</si>
  <si>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</si>
  <si>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</si>
  <si>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</si>
  <si>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</si>
  <si>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</si>
  <si>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</si>
  <si>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</si>
  <si>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</si>
  <si>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</si>
  <si>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</si>
  <si>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</si>
  <si>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</si>
  <si>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</si>
  <si>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</si>
  <si>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</si>
  <si>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</si>
  <si>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</si>
  <si>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</si>
  <si>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</si>
  <si>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</si>
  <si>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</si>
  <si>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</si>
  <si>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</si>
  <si>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</si>
  <si>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</si>
  <si>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</si>
  <si>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</si>
  <si>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</si>
  <si>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</si>
  <si>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</si>
  <si>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</si>
  <si>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</si>
  <si>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</si>
  <si>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</si>
  <si>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</si>
  <si>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</si>
  <si>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</si>
  <si>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</si>
  <si>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</si>
  <si>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</si>
  <si>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</si>
  <si>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</si>
  <si>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</si>
  <si>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</si>
  <si>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</si>
  <si>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</si>
  <si>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</si>
  <si>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</si>
  <si>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</si>
  <si>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</si>
  <si>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</si>
  <si>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</si>
  <si>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</si>
  <si>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</si>
  <si>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</si>
  <si>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</si>
  <si>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</si>
  <si>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</si>
  <si>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</si>
  <si>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</si>
  <si>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</si>
  <si>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</si>
  <si>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</si>
  <si>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</si>
  <si>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</si>
  <si>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</si>
  <si>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</si>
  <si>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</si>
  <si>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</si>
  <si>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</si>
  <si>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</si>
  <si>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</si>
  <si>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</si>
  <si>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</si>
  <si>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</si>
  <si>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</si>
  <si>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</si>
  <si>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</si>
  <si>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</si>
  <si>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</si>
  <si>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</si>
  <si>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</si>
  <si>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</si>
  <si>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</si>
  <si>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</si>
  <si>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</si>
  <si>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</si>
  <si>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</si>
  <si>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</si>
  <si>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</si>
  <si>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</si>
  <si>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</si>
  <si>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</si>
  <si>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</si>
  <si>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</si>
  <si>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</si>
  <si>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</si>
  <si>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</si>
  <si>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</si>
  <si>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</si>
  <si>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</si>
  <si>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</si>
  <si>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</si>
  <si>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</si>
  <si>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</si>
  <si>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</si>
  <si>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</si>
  <si>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</si>
  <si>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</si>
  <si>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</si>
  <si>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</si>
  <si>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</si>
  <si>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</si>
  <si>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</si>
  <si>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</si>
  <si>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</si>
  <si>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</si>
  <si>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</si>
  <si>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</si>
  <si>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</si>
  <si>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</si>
  <si>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</si>
  <si>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</si>
  <si>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</si>
  <si>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</si>
  <si>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</si>
  <si>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</si>
  <si>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</si>
  <si>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</si>
  <si>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</si>
  <si>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</si>
  <si>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</si>
  <si>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</si>
  <si>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</si>
  <si>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</si>
  <si>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</si>
  <si>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</si>
  <si>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</si>
  <si>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</si>
  <si>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</si>
  <si>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</si>
  <si>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</si>
  <si>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</si>
  <si>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</si>
  <si>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</si>
  <si>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</si>
  <si>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</si>
  <si>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</si>
  <si>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</si>
  <si>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</si>
  <si>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</si>
  <si>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</si>
  <si>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</si>
  <si>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</si>
  <si>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</si>
  <si>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</si>
  <si>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</si>
  <si>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</si>
  <si>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</si>
  <si>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</si>
  <si>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</si>
  <si>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</si>
  <si>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</si>
  <si>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</si>
  <si>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</si>
  <si>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</si>
  <si>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</si>
  <si>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</si>
  <si>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</si>
  <si>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</si>
  <si>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</si>
  <si>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</si>
  <si>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</si>
  <si>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</si>
  <si>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</si>
  <si>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</si>
  <si>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</si>
  <si>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</si>
  <si>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</si>
  <si>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</si>
  <si>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</si>
  <si>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</si>
  <si>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</si>
  <si>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</si>
  <si>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</si>
  <si>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</si>
  <si>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</si>
  <si>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</si>
  <si>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</si>
  <si>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</si>
  <si>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</si>
  <si>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</si>
  <si>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</si>
  <si>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</si>
  <si>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</si>
  <si>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</si>
  <si>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</si>
  <si>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</si>
  <si>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</si>
  <si>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</si>
  <si>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</si>
  <si>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</si>
  <si>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</si>
  <si>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</si>
  <si>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</si>
  <si>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</si>
  <si>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</si>
  <si>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</si>
  <si>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</si>
  <si>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</si>
  <si>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</si>
  <si>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</si>
  <si>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</si>
  <si>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</si>
  <si>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</si>
  <si>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</si>
  <si>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</si>
  <si>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</si>
  <si>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</si>
  <si>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</si>
  <si>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</si>
  <si>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</si>
  <si>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</si>
  <si>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</si>
  <si>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</si>
  <si>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</si>
  <si>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</si>
  <si>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</si>
  <si>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</si>
  <si>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</si>
  <si>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</si>
  <si>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</si>
  <si>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</si>
  <si>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</si>
  <si>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</si>
  <si>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</si>
  <si>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</si>
  <si>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</si>
  <si>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</si>
  <si>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</si>
  <si>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</si>
  <si>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</si>
  <si>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</si>
  <si>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</si>
  <si>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</si>
  <si>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</si>
  <si>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</si>
  <si>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</si>
  <si>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</si>
  <si>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</si>
  <si>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</si>
  <si>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</si>
  <si>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</si>
  <si>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</si>
  <si>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</si>
  <si>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</si>
  <si>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</si>
  <si>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</si>
  <si>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</si>
  <si>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</si>
  <si>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</si>
  <si>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</si>
  <si>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</si>
  <si>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</si>
  <si>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</si>
  <si>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</si>
  <si>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</si>
  <si>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</si>
  <si>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</si>
  <si>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</si>
  <si>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</si>
  <si>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</si>
  <si>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</si>
  <si>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</si>
  <si>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</si>
  <si>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</si>
  <si>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</si>
  <si>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</si>
  <si>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</si>
  <si>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</si>
  <si>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</si>
  <si>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</si>
  <si>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</si>
  <si>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</si>
  <si>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</si>
  <si>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</si>
  <si>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</si>
  <si>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</si>
  <si>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</si>
  <si>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</si>
  <si>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</si>
  <si>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</si>
  <si>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</si>
  <si>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</si>
  <si>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</si>
  <si>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</si>
  <si>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</si>
  <si>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</si>
  <si>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</si>
  <si>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</si>
  <si>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</si>
  <si>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</si>
  <si>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</si>
  <si>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</si>
  <si>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</si>
  <si>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</si>
  <si>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</si>
  <si>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</si>
  <si>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</si>
  <si>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</si>
  <si>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</si>
  <si>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</si>
  <si>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</si>
  <si>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</si>
  <si>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</si>
  <si>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</si>
  <si>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</si>
  <si>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</si>
  <si>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</si>
  <si>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</si>
  <si>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</si>
  <si>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</si>
  <si>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</si>
  <si>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</si>
  <si>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</si>
  <si>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</si>
  <si>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</si>
  <si>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</si>
  <si>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</si>
  <si>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</si>
  <si>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</si>
  <si>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</si>
  <si>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</si>
  <si>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</si>
  <si>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</si>
  <si>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</si>
  <si>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</si>
  <si>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</si>
  <si>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</si>
  <si>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</si>
  <si>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</si>
  <si>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</si>
  <si>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</si>
  <si>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</si>
  <si>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</si>
  <si>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</si>
  <si>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</si>
  <si>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</si>
  <si>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</si>
  <si>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</si>
  <si>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</si>
  <si>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</si>
  <si>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</si>
  <si>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</si>
  <si>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</si>
  <si>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</si>
  <si>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</si>
  <si>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</si>
  <si>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</si>
  <si>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</si>
  <si>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</si>
  <si>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</si>
  <si>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</si>
  <si>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</si>
  <si>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</si>
  <si>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</si>
  <si>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</si>
  <si>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</si>
  <si>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</si>
  <si>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</si>
  <si>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</si>
  <si>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</si>
  <si>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</si>
  <si>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</si>
  <si>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</si>
  <si>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</si>
  <si>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</si>
  <si>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</si>
  <si>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</si>
  <si>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</si>
  <si>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</si>
  <si>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</si>
  <si>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</si>
  <si>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</si>
  <si>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</si>
  <si>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</si>
  <si>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</si>
  <si>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</si>
  <si>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</si>
  <si>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</si>
  <si>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</si>
  <si>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</si>
  <si>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</si>
  <si>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</si>
  <si>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</si>
  <si>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</si>
  <si>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</si>
  <si>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</si>
  <si>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</si>
  <si>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</si>
  <si>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</si>
  <si>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</si>
  <si>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</si>
  <si>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</si>
  <si>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</si>
  <si>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</si>
  <si>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</si>
  <si>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</si>
  <si>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</si>
  <si>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</si>
  <si>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</si>
  <si>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</si>
  <si>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</si>
  <si>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</si>
  <si>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</si>
  <si>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</si>
  <si>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</si>
  <si>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</si>
  <si>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</si>
  <si>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</si>
  <si>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</si>
  <si>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</si>
  <si>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</si>
  <si>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</si>
  <si>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</si>
  <si>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</si>
  <si>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</si>
  <si>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</si>
  <si>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</si>
  <si>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</si>
  <si>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</si>
  <si>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</si>
  <si>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</si>
  <si>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</si>
  <si>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</si>
  <si>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</si>
  <si>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</si>
  <si>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</si>
  <si>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</si>
  <si>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</si>
  <si>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</si>
  <si>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</si>
  <si>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</si>
  <si>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</si>
  <si>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</si>
  <si>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</si>
  <si>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</si>
  <si>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</si>
  <si>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</si>
  <si>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</si>
  <si>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</si>
  <si>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</si>
  <si>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</si>
  <si>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</si>
  <si>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</si>
  <si>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</si>
  <si>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</si>
  <si>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</si>
  <si>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</si>
  <si>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</si>
  <si>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</si>
  <si>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</si>
  <si>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</si>
  <si>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</si>
  <si>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</si>
  <si>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</si>
  <si>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</si>
  <si>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</si>
  <si>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</si>
  <si>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</si>
  <si>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</si>
  <si>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</si>
  <si>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</si>
  <si>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</si>
  <si>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</si>
  <si>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</si>
  <si>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</si>
  <si>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</si>
  <si>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</si>
  <si>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</si>
  <si>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</si>
  <si>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</si>
  <si>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</si>
  <si>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</si>
  <si>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</si>
  <si>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</si>
  <si>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</si>
  <si>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</si>
  <si>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</si>
  <si>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</si>
  <si>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</si>
  <si>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</si>
  <si>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</si>
  <si>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</si>
  <si>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</si>
  <si>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</si>
  <si>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</si>
  <si>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</si>
  <si>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</si>
  <si>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</si>
  <si>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</si>
  <si>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</si>
  <si>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</si>
  <si>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</si>
  <si>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</si>
  <si>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</si>
  <si>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</si>
  <si>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</si>
  <si>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</si>
  <si>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</si>
  <si>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</si>
  <si>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</si>
  <si>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</si>
  <si>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</si>
  <si>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</si>
  <si>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</si>
  <si>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</si>
  <si>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</si>
  <si>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</si>
  <si>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</si>
  <si>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</si>
  <si>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</si>
  <si>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</si>
  <si>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</si>
  <si>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</si>
  <si>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</si>
  <si>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</si>
  <si>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</si>
  <si>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</si>
  <si>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</si>
  <si>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</si>
  <si>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</si>
  <si>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</si>
  <si>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</si>
  <si>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</si>
  <si>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</si>
  <si>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</si>
  <si>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</si>
  <si>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</si>
  <si>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</si>
  <si>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</si>
  <si>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</si>
  <si>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</si>
  <si>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</si>
  <si>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</si>
  <si>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</si>
  <si>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</si>
  <si>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</si>
  <si>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</si>
  <si>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</si>
  <si>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</si>
  <si>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</si>
  <si>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</si>
  <si>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</si>
  <si>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</si>
  <si>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</si>
  <si>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</si>
  <si>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</si>
  <si>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</si>
  <si>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</si>
  <si>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</si>
  <si>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</si>
  <si>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</si>
  <si>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</si>
  <si>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</si>
  <si>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</si>
  <si>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</si>
  <si>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</si>
  <si>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</si>
  <si>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</si>
  <si>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</si>
  <si>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</si>
  <si>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</si>
  <si>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</si>
  <si>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</si>
  <si>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</si>
  <si>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</si>
  <si>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</si>
  <si>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</si>
  <si>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</si>
  <si>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</si>
  <si>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</si>
  <si>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</si>
  <si>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</si>
  <si>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</si>
  <si>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</si>
  <si>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</si>
  <si>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</si>
  <si>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</si>
  <si>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</si>
  <si>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</si>
  <si>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</si>
  <si>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</si>
  <si>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</si>
  <si>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</si>
  <si>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</si>
  <si>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</si>
  <si>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</si>
  <si>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</si>
  <si>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</si>
  <si>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</si>
  <si>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</si>
  <si>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</si>
  <si>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</si>
  <si>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</si>
  <si>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</si>
  <si>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</si>
  <si>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</si>
  <si>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</si>
  <si>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</si>
  <si>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</si>
  <si>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</si>
  <si>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</si>
  <si>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</si>
  <si>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</si>
  <si>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</si>
  <si>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</si>
  <si>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</si>
  <si>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</si>
  <si>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</si>
  <si>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</si>
  <si>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</si>
  <si>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</si>
  <si>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</si>
  <si>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</si>
  <si>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</si>
  <si>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</si>
  <si>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</si>
  <si>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</si>
  <si>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</si>
  <si>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</si>
  <si>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</si>
  <si>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</si>
  <si>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</si>
  <si>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</si>
  <si>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</si>
  <si>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</si>
  <si>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</si>
  <si>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</si>
  <si>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</si>
  <si>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</si>
  <si>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</si>
  <si>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</si>
  <si>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</si>
  <si>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</si>
  <si>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</si>
  <si>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</si>
  <si>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</si>
  <si>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</si>
  <si>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</si>
  <si>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</si>
  <si>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</si>
  <si>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</si>
  <si>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</si>
  <si>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</si>
  <si>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</si>
  <si>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</si>
  <si>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</si>
  <si>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</si>
  <si>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</si>
  <si>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</si>
  <si>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</si>
  <si>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</si>
  <si>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</si>
  <si>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</si>
  <si>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</si>
  <si>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</si>
  <si>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</si>
  <si>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</si>
  <si>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</si>
  <si>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</si>
  <si>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</si>
  <si>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</si>
  <si>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</si>
  <si>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</si>
  <si>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</si>
  <si>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</si>
  <si>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</si>
  <si>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</si>
  <si>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</si>
  <si>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</si>
  <si>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</si>
  <si>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</si>
  <si>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</si>
  <si>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</si>
  <si>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</si>
  <si>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</si>
  <si>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</si>
  <si>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</si>
  <si>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</si>
  <si>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</si>
  <si>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</si>
  <si>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</si>
  <si>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</si>
  <si>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</si>
  <si>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</si>
  <si>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</si>
  <si>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</si>
  <si>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</si>
  <si>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</si>
  <si>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</si>
  <si>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</si>
  <si>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</si>
  <si>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</si>
  <si>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</si>
  <si>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</si>
  <si>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</si>
  <si>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</si>
  <si>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</si>
  <si>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</si>
  <si>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</si>
  <si>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</si>
  <si>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</si>
  <si>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</si>
  <si>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</si>
  <si>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</si>
  <si>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</si>
  <si>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</si>
  <si>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</si>
  <si>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</si>
  <si>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</si>
  <si>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</si>
  <si>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</si>
  <si>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</si>
  <si>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</si>
  <si>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</si>
  <si>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</si>
  <si>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</si>
  <si>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</si>
  <si>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</si>
  <si>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</si>
  <si>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</si>
  <si>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</si>
  <si>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</si>
  <si>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</si>
  <si>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</si>
  <si>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</si>
  <si>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</si>
  <si>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</si>
  <si>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</si>
  <si>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</si>
  <si>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</si>
  <si>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</si>
  <si>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</si>
  <si>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</si>
  <si>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</si>
  <si>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</si>
  <si>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</si>
  <si>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</si>
  <si>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</si>
  <si>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</si>
  <si>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</si>
  <si>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</si>
  <si>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</si>
  <si>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</si>
  <si>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</si>
  <si>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</si>
  <si>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</si>
  <si>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</si>
  <si>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</si>
  <si>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</si>
  <si>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</si>
  <si>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</si>
  <si>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</si>
  <si>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</si>
  <si>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</si>
  <si>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</si>
  <si>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</si>
  <si>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</si>
  <si>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</si>
  <si>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</si>
  <si>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</si>
  <si>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</si>
  <si>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</si>
  <si>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</si>
  <si>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</si>
  <si>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</si>
  <si>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</si>
  <si>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</si>
  <si>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</si>
  <si>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</si>
  <si>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</si>
  <si>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</si>
  <si>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</si>
  <si>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</si>
  <si>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</si>
  <si>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</si>
  <si>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</si>
  <si>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</si>
  <si>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</si>
  <si>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</si>
  <si>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</si>
  <si>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</si>
  <si>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</si>
  <si>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</si>
  <si>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</si>
  <si>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</si>
  <si>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</si>
  <si>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</si>
  <si>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</si>
  <si>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</si>
  <si>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</si>
  <si>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</si>
  <si>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</si>
  <si>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</si>
  <si>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</si>
  <si>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</si>
  <si>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</si>
  <si>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</si>
  <si>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</si>
  <si>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</si>
  <si>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</si>
  <si>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</si>
  <si>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</si>
  <si>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</si>
  <si>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</si>
  <si>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</si>
  <si>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</si>
  <si>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</si>
  <si>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</si>
  <si>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</si>
  <si>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</si>
  <si>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</si>
  <si>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</si>
  <si>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</si>
  <si>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</si>
  <si>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</si>
  <si>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</si>
  <si>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</si>
  <si>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</si>
  <si>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</si>
  <si>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</si>
  <si>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</si>
  <si>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</si>
  <si>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</si>
  <si>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</si>
  <si>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</si>
  <si>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</si>
  <si>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</si>
  <si>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</si>
  <si>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</si>
  <si>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</si>
  <si>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</si>
  <si>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</si>
  <si>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</si>
  <si>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</si>
  <si>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</si>
  <si>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</si>
  <si>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</si>
  <si>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</si>
  <si>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</si>
  <si>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</si>
  <si>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</si>
  <si>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</si>
  <si>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</si>
  <si>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</si>
  <si>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</si>
  <si>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</si>
  <si>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</si>
  <si>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</si>
  <si>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</si>
  <si>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</si>
  <si>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</si>
  <si>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</si>
  <si>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</si>
  <si>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</si>
  <si>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</si>
  <si>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</si>
  <si>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</si>
  <si>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</si>
  <si>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</si>
  <si>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</si>
  <si>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</si>
  <si>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</si>
  <si>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</si>
  <si>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</si>
  <si>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</si>
  <si>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</si>
  <si>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</si>
  <si>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</si>
  <si>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</si>
  <si>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</si>
  <si>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</si>
  <si>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</si>
  <si>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</si>
  <si>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</si>
  <si>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</si>
  <si>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</si>
  <si>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</si>
  <si>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</si>
  <si>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</si>
  <si>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</si>
  <si>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</si>
  <si>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</si>
  <si>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</si>
  <si>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</si>
  <si>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</si>
  <si>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</si>
  <si>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</si>
  <si>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</si>
  <si>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</si>
  <si>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</si>
  <si>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</si>
  <si>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</si>
  <si>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</si>
  <si>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</si>
  <si>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</si>
  <si>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</si>
  <si>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</si>
  <si>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</si>
  <si>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</si>
  <si>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</si>
  <si>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</si>
  <si>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</si>
  <si>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</si>
  <si>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</si>
  <si>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</si>
  <si>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</si>
  <si>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</si>
  <si>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</si>
  <si>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</si>
  <si>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</si>
  <si>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</si>
  <si>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</si>
  <si>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</si>
  <si>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</si>
  <si>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</si>
  <si>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</si>
  <si>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</si>
  <si>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</si>
  <si>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</si>
  <si>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</si>
  <si>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</si>
  <si>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</si>
  <si>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</si>
  <si>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</si>
  <si>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</si>
  <si>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</si>
  <si>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</si>
  <si>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</si>
  <si>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</si>
  <si>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</si>
  <si>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</si>
  <si>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</si>
  <si>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</si>
  <si>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</si>
  <si>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</si>
  <si>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</si>
  <si>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</si>
  <si>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</si>
  <si>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</si>
  <si>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</si>
  <si>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</si>
  <si>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</si>
  <si>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</si>
  <si>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</si>
  <si>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</si>
  <si>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</si>
  <si>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</si>
  <si>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</si>
  <si>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</si>
  <si>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</si>
  <si>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</si>
  <si>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</si>
  <si>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</si>
  <si>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</si>
  <si>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</si>
  <si>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</si>
  <si>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</si>
  <si>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</si>
  <si>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</si>
  <si>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</si>
  <si>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</si>
  <si>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</si>
  <si>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</si>
  <si>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</si>
  <si>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</si>
  <si>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</si>
  <si>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</si>
  <si>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</si>
  <si>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</si>
  <si>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</si>
  <si>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</si>
  <si>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</si>
  <si>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</si>
  <si>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</si>
  <si>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</si>
  <si>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</si>
  <si>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</si>
  <si>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</si>
  <si>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</si>
  <si>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</si>
  <si>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</si>
  <si>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</si>
  <si>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</si>
  <si>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</si>
  <si>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</si>
  <si>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</si>
  <si>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</si>
  <si>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</si>
  <si>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</si>
  <si>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</si>
  <si>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</si>
  <si>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</si>
  <si>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</si>
  <si>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</si>
  <si>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</si>
  <si>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</si>
  <si>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</si>
  <si>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</si>
  <si>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</si>
  <si>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</si>
  <si>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</si>
  <si>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</si>
  <si>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</si>
  <si>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</si>
  <si>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</si>
  <si>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</si>
  <si>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</si>
  <si>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</si>
  <si>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</si>
  <si>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</si>
  <si>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</si>
  <si>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</si>
  <si>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</si>
  <si>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</si>
  <si>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</si>
  <si>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</si>
  <si>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</si>
  <si>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</si>
  <si>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</si>
  <si>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</si>
  <si>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</si>
  <si>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</si>
  <si>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</si>
  <si>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</si>
  <si>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</si>
  <si>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</si>
  <si>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</si>
  <si>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</si>
  <si>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</si>
  <si>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</si>
  <si>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</si>
  <si>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</si>
  <si>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</si>
  <si>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</si>
  <si>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</si>
  <si>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</si>
  <si>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</si>
  <si>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</si>
  <si>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</si>
  <si>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</si>
  <si>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</si>
  <si>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</si>
  <si>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</si>
  <si>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</si>
  <si>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</si>
  <si>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</si>
  <si>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</si>
  <si>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</si>
  <si>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</si>
  <si>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</si>
  <si>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</si>
  <si>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</si>
  <si>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</si>
  <si>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</si>
  <si>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</si>
  <si>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</si>
  <si>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</si>
  <si>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</si>
  <si>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</si>
  <si>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</si>
  <si>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</si>
  <si>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</si>
  <si>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</si>
  <si>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</si>
  <si>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</si>
  <si>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</si>
  <si>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</si>
  <si>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</si>
  <si>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</si>
  <si>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</si>
  <si>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</si>
  <si>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</si>
  <si>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</si>
  <si>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</si>
  <si>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</si>
  <si>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</si>
  <si>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</si>
  <si>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</si>
  <si>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</si>
  <si>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</si>
  <si>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</si>
  <si>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</si>
  <si>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</si>
  <si>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</si>
  <si>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</si>
  <si>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</si>
  <si>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</si>
  <si>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</si>
  <si>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</si>
  <si>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</si>
  <si>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</si>
  <si>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</si>
  <si>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</si>
  <si>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</si>
  <si>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</si>
  <si>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</si>
  <si>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</si>
  <si>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</si>
  <si>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</si>
  <si>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</si>
  <si>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</si>
  <si>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</si>
  <si>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</si>
  <si>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</si>
  <si>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</si>
  <si>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</si>
  <si>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</si>
  <si>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</si>
  <si>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</si>
  <si>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</si>
  <si>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</si>
  <si>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</si>
  <si>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</si>
  <si>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</si>
  <si>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</si>
  <si>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</si>
  <si>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</si>
  <si>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</si>
  <si>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</si>
  <si>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</si>
  <si>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</si>
  <si>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</si>
  <si>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</si>
  <si>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</si>
  <si>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</si>
  <si>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</si>
  <si>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</si>
  <si>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</si>
  <si>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</si>
  <si>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</si>
  <si>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</si>
  <si>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</si>
  <si>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</si>
  <si>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</si>
  <si>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</si>
  <si>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</si>
  <si>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</si>
  <si>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</si>
  <si>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</si>
  <si>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</si>
  <si>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</si>
  <si>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</si>
  <si>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</si>
  <si>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</si>
  <si>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</si>
  <si>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</si>
  <si>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</si>
  <si>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</si>
  <si>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</si>
  <si>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</si>
  <si>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</si>
  <si>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</si>
  <si>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</si>
  <si>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</si>
  <si>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</si>
  <si>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</si>
  <si>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</si>
  <si>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</si>
  <si>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</si>
  <si>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</si>
  <si>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</si>
  <si>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</si>
  <si>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</si>
  <si>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</si>
  <si>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</si>
  <si>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</si>
  <si>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</si>
  <si>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</si>
  <si>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</si>
  <si>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</si>
  <si>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</si>
  <si>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</si>
  <si>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</si>
  <si>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</si>
  <si>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</si>
  <si>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</si>
  <si>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</si>
  <si>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</si>
  <si>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</si>
  <si>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</si>
  <si>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</si>
  <si>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</si>
  <si>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</si>
  <si>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</si>
  <si>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</si>
  <si>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</si>
  <si>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</si>
  <si>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</si>
  <si>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</si>
  <si>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</si>
  <si>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</si>
  <si>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</si>
  <si>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</si>
  <si>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</si>
  <si>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</si>
  <si>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</si>
  <si>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</si>
  <si>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</si>
  <si>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</si>
  <si>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</si>
  <si>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</si>
  <si>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</si>
  <si>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</si>
  <si>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</si>
  <si>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</si>
  <si>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</si>
  <si>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</si>
  <si>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</si>
  <si>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</si>
  <si>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</si>
  <si>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</si>
  <si>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</si>
  <si>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</si>
  <si>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</si>
  <si>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</si>
  <si>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</si>
  <si>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</si>
  <si>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</si>
  <si>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</si>
  <si>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</si>
  <si>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</si>
  <si>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</si>
  <si>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</si>
  <si>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</si>
  <si>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</si>
  <si>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</si>
  <si>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</si>
  <si>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</si>
  <si>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</si>
  <si>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</si>
  <si>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</si>
  <si>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</si>
  <si>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</si>
  <si>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</si>
  <si>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</si>
  <si>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</si>
  <si>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</si>
  <si>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</si>
  <si>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</si>
  <si>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</si>
  <si>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</si>
  <si>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</si>
  <si>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</si>
  <si>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</si>
  <si>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</si>
  <si>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</si>
  <si>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</si>
  <si>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</si>
  <si>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</si>
  <si>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</si>
  <si>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</si>
  <si>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</si>
  <si>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</si>
  <si>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</si>
  <si>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</si>
  <si>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</si>
  <si>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</si>
  <si>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</si>
  <si>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</si>
  <si>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</si>
  <si>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</si>
  <si>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</si>
  <si>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</si>
  <si>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</si>
  <si>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</si>
  <si>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</si>
  <si>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</si>
  <si>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</si>
  <si>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</si>
  <si>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</si>
  <si>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</si>
  <si>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</si>
  <si>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</si>
  <si>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</si>
  <si>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</si>
  <si>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</si>
  <si>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</si>
  <si>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</si>
  <si>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</si>
  <si>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</si>
  <si>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</si>
  <si>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</si>
  <si>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</si>
  <si>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</si>
  <si>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</si>
  <si>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</si>
  <si>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</si>
  <si>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</si>
  <si>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</si>
  <si>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</si>
  <si>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</si>
  <si>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</si>
  <si>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</si>
  <si>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</si>
  <si>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</si>
  <si>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</si>
  <si>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</si>
  <si>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</si>
  <si>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</si>
  <si>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</si>
  <si>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</si>
  <si>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</si>
  <si>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</si>
  <si>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</si>
  <si>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</si>
  <si>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</si>
  <si>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</si>
  <si>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</si>
  <si>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</si>
  <si>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</si>
  <si>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</si>
  <si>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</si>
  <si>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</si>
  <si>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</si>
  <si>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</si>
  <si>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</si>
  <si>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</si>
  <si>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</si>
  <si>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</si>
  <si>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</si>
  <si>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</si>
  <si>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</si>
  <si>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</si>
  <si>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</si>
  <si>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</si>
  <si>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</si>
  <si>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</si>
  <si>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</si>
  <si>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</si>
  <si>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</si>
  <si>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</si>
  <si>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</si>
  <si>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</si>
  <si>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</si>
  <si>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</si>
  <si>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</si>
  <si>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</si>
  <si>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</si>
  <si>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</si>
  <si>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</si>
  <si>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</si>
  <si>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</si>
  <si>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</si>
  <si>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</si>
  <si>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</si>
  <si>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</si>
  <si>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</si>
  <si>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</si>
  <si>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</si>
  <si>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</si>
  <si>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</si>
  <si>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</si>
  <si>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</si>
  <si>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</si>
  <si>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</si>
  <si>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</si>
  <si>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</si>
  <si>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</si>
  <si>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</si>
  <si>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</si>
  <si>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</si>
  <si>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</si>
  <si>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</si>
  <si>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</si>
  <si>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</si>
  <si>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</si>
  <si>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</si>
  <si>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</si>
  <si>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</si>
  <si>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</si>
  <si>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</si>
  <si>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</si>
  <si>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</si>
  <si>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</si>
  <si>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</si>
  <si>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</si>
  <si>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</si>
  <si>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</si>
  <si>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</si>
  <si>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</si>
  <si>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</si>
  <si>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</si>
  <si>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</si>
  <si>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</si>
  <si>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</si>
  <si>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</si>
  <si>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</si>
  <si>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</si>
  <si>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</si>
  <si>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</si>
  <si>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</si>
  <si>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</si>
  <si>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</si>
  <si>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</si>
  <si>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</si>
  <si>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</si>
  <si>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</si>
  <si>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</si>
  <si>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</si>
  <si>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</si>
  <si>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</si>
  <si>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</si>
  <si>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</si>
  <si>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</si>
  <si>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</si>
  <si>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</si>
  <si>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</si>
  <si>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</si>
  <si>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</si>
  <si>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</si>
  <si>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</si>
  <si>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</si>
  <si>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</si>
  <si>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</si>
  <si>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</si>
  <si>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</si>
  <si>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</si>
  <si>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</si>
  <si>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</si>
  <si>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</si>
  <si>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</si>
  <si>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</si>
  <si>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</si>
  <si>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</si>
  <si>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</si>
  <si>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</si>
  <si>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</si>
  <si>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</si>
  <si>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</si>
  <si>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</si>
  <si>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</si>
  <si>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</si>
  <si>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</si>
  <si>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</si>
  <si>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</si>
  <si>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</si>
  <si>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</si>
  <si>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</si>
  <si>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</si>
  <si>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</si>
  <si>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</si>
  <si>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</si>
  <si>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</si>
  <si>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</si>
  <si>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</si>
  <si>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</si>
  <si>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</si>
  <si>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</si>
  <si>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</si>
  <si>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</si>
  <si>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</si>
  <si>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</si>
  <si>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</si>
  <si>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</si>
  <si>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</si>
  <si>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</si>
  <si>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</si>
  <si>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</si>
  <si>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</si>
  <si>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</si>
  <si>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</si>
  <si>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</si>
  <si>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</si>
  <si>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</si>
  <si>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</si>
  <si>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</si>
  <si>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</si>
  <si>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</si>
  <si>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</si>
  <si>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</si>
  <si>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</si>
  <si>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</si>
  <si>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</si>
  <si>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</si>
  <si>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</si>
  <si>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</si>
  <si>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</si>
  <si>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</si>
  <si>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</si>
  <si>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</si>
  <si>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</si>
  <si>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</si>
  <si>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</si>
  <si>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</si>
  <si>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</si>
  <si>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</si>
  <si>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</si>
  <si>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</si>
  <si>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</si>
  <si>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</si>
  <si>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</si>
  <si>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</si>
  <si>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</si>
  <si>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</si>
  <si>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</si>
  <si>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</si>
  <si>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</si>
  <si>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</si>
  <si>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</si>
  <si>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</si>
  <si>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</si>
  <si>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</si>
  <si>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</si>
  <si>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</si>
  <si>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</si>
  <si>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</si>
  <si>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</si>
  <si>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</si>
  <si>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</si>
  <si>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</si>
  <si>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</si>
  <si>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</si>
  <si>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</si>
  <si>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</si>
  <si>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</si>
  <si>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</si>
  <si>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</si>
  <si>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</si>
  <si>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</si>
  <si>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</si>
  <si>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</si>
  <si>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</si>
  <si>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</si>
  <si>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</si>
  <si>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</si>
  <si>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</si>
  <si>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</si>
  <si>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</si>
  <si>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</si>
  <si>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</si>
  <si>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</si>
  <si>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</si>
  <si>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</si>
  <si>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</si>
  <si>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</si>
  <si>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</si>
  <si>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</si>
  <si>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</si>
  <si>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</si>
  <si>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</si>
  <si>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</si>
  <si>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</si>
  <si>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</si>
  <si>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</si>
  <si>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</si>
  <si>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</si>
  <si>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</si>
  <si>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</si>
  <si>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</si>
  <si>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</si>
  <si>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</si>
  <si>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</si>
  <si>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</si>
  <si>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</si>
  <si>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</si>
  <si>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</si>
  <si>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</si>
  <si>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</si>
  <si>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</si>
  <si>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</si>
  <si>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</si>
  <si>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</si>
  <si>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</si>
  <si>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</si>
  <si>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</si>
  <si>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</si>
  <si>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</si>
  <si>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</si>
  <si>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</si>
  <si>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</si>
  <si>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</si>
  <si>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</si>
  <si>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</si>
  <si>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</si>
  <si>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</si>
  <si>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</si>
  <si>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</si>
  <si>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</si>
  <si>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</si>
  <si>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</si>
  <si>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</si>
  <si>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</si>
  <si>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</si>
  <si>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</si>
  <si>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</si>
  <si>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</si>
  <si>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</si>
  <si>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</si>
  <si>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</si>
  <si>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</si>
  <si>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</si>
  <si>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</si>
  <si>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</si>
  <si>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</si>
  <si>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</si>
  <si>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</si>
  <si>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</si>
  <si>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</si>
  <si>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</si>
  <si>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</si>
  <si>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</si>
  <si>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</si>
  <si>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</si>
  <si>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</si>
  <si>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</si>
  <si>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</si>
  <si>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</si>
  <si>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</si>
  <si>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</si>
  <si>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</si>
  <si>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</si>
  <si>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</si>
  <si>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</si>
  <si>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</si>
  <si>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</si>
  <si>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</si>
  <si>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</si>
  <si>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</si>
  <si>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</si>
  <si>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</si>
  <si>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</si>
  <si>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</si>
  <si>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</si>
  <si>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</si>
  <si>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</si>
  <si>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</si>
  <si>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</si>
  <si>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</si>
  <si>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</si>
  <si>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</si>
  <si>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</si>
  <si>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</si>
  <si>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</si>
  <si>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</si>
  <si>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</si>
  <si>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</si>
  <si>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</si>
  <si>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</si>
  <si>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</si>
  <si>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</si>
  <si>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</si>
  <si>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</si>
  <si>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</si>
  <si>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</si>
  <si>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</si>
  <si>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</si>
  <si>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</si>
  <si>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</si>
  <si>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</si>
  <si>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</si>
  <si>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</si>
  <si>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</si>
  <si>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</si>
  <si>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</si>
  <si>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</si>
  <si>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</si>
  <si>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</si>
  <si>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</si>
  <si>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</si>
  <si>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</si>
  <si>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</si>
  <si>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</si>
  <si>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</si>
  <si>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</si>
  <si>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</si>
  <si>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</si>
  <si>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</si>
  <si>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</si>
  <si>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</si>
  <si>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</si>
  <si>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</si>
  <si>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</si>
  <si>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</si>
  <si>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</si>
  <si>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</si>
  <si>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</si>
  <si>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</si>
  <si>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</si>
  <si>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</si>
  <si>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</si>
  <si>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</si>
  <si>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</si>
  <si>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</si>
  <si>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</si>
  <si>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</si>
  <si>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</si>
  <si>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</si>
  <si>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</si>
  <si>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</si>
  <si>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</si>
  <si>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</si>
  <si>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</si>
  <si>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</si>
  <si>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</si>
  <si>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</si>
  <si>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</si>
  <si>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</si>
  <si>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</si>
  <si>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</si>
  <si>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</si>
  <si>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</si>
  <si>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</si>
  <si>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</si>
  <si>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</si>
  <si>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</si>
  <si>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</si>
  <si>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</si>
  <si>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</si>
  <si>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</si>
  <si>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</si>
  <si>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</si>
  <si>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</si>
  <si>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</si>
  <si>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</si>
  <si>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</si>
  <si>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</si>
  <si>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</si>
  <si>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</si>
  <si>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</si>
  <si>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</si>
  <si>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</si>
  <si>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</si>
  <si>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</si>
  <si>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</si>
  <si>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</si>
  <si>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</si>
  <si>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</si>
  <si>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</si>
  <si>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</si>
  <si>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</si>
  <si>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</si>
  <si>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</si>
  <si>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</si>
  <si>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</si>
  <si>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</si>
  <si>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</si>
  <si>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</si>
  <si>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</si>
  <si>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</si>
  <si>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</si>
  <si>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</si>
  <si>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</si>
  <si>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</si>
  <si>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</si>
  <si>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</si>
  <si>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</si>
  <si>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</si>
  <si>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</si>
  <si>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</si>
  <si>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</si>
  <si>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</si>
  <si>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</si>
  <si>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</si>
  <si>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</si>
  <si>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</si>
  <si>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</si>
  <si>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</si>
  <si>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</si>
  <si>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</si>
  <si>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</si>
  <si>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</si>
  <si>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</si>
  <si>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</si>
  <si>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</si>
  <si>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</si>
  <si>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</si>
  <si>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</si>
  <si>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</si>
  <si>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</si>
  <si>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</si>
  <si>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</si>
  <si>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</si>
  <si>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</si>
  <si>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</si>
  <si>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</si>
  <si>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</si>
  <si>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</si>
  <si>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</si>
  <si>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</si>
  <si>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</si>
  <si>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</si>
  <si>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</si>
  <si>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</si>
  <si>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</si>
  <si>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</si>
  <si>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</si>
  <si>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</si>
  <si>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</si>
  <si>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</si>
  <si>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</si>
  <si>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</si>
  <si>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</si>
  <si>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</si>
  <si>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</si>
  <si>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</si>
  <si>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</si>
  <si>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</si>
  <si>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</si>
  <si>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</si>
  <si>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</si>
  <si>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</si>
  <si>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</si>
  <si>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</si>
  <si>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</si>
  <si>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</si>
  <si>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</si>
  <si>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</si>
  <si>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</si>
  <si>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</si>
  <si>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</si>
  <si>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</si>
  <si>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</si>
  <si>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</si>
  <si>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</si>
  <si>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</si>
  <si>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</si>
  <si>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</si>
  <si>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</si>
  <si>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</si>
  <si>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</si>
  <si>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</si>
  <si>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</si>
  <si>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</si>
  <si>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</si>
  <si>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</si>
  <si>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</si>
  <si>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</si>
  <si>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</si>
  <si>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</si>
  <si>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</si>
  <si>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</si>
  <si>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</si>
  <si>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</si>
  <si>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</si>
  <si>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</si>
  <si>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</si>
  <si>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</si>
  <si>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</si>
  <si>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</si>
  <si>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</si>
  <si>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</si>
  <si>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</si>
  <si>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</si>
  <si>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</si>
  <si>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</si>
  <si>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</si>
  <si>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</si>
  <si>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</si>
  <si>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</si>
  <si>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</si>
  <si>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</si>
  <si>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</si>
  <si>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</si>
  <si>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</si>
  <si>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</si>
  <si>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</si>
  <si>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</si>
  <si>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</si>
  <si>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</si>
  <si>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</si>
  <si>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</si>
  <si>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</si>
  <si>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</si>
  <si>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</si>
  <si>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</si>
  <si>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</si>
  <si>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</si>
  <si>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</si>
  <si>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</si>
  <si>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</si>
  <si>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</si>
  <si>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</si>
  <si>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</si>
  <si>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</si>
  <si>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</si>
  <si>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</si>
  <si>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</si>
  <si>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</si>
  <si>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</si>
  <si>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</si>
  <si>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</si>
  <si>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</si>
  <si>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</si>
  <si>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</si>
  <si>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</si>
  <si>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</si>
  <si>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</si>
  <si>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</si>
  <si>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</si>
  <si>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</si>
  <si>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</si>
  <si>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</si>
  <si>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</si>
  <si>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</si>
  <si>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</si>
  <si>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</si>
  <si>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</si>
  <si>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</si>
  <si>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</si>
  <si>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</si>
  <si>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</si>
  <si>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</si>
  <si>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</si>
  <si>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</si>
  <si>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</si>
  <si>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</si>
  <si>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</si>
  <si>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</si>
  <si>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</si>
  <si>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</si>
  <si>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</si>
  <si>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</si>
  <si>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</si>
  <si>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</si>
  <si>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</si>
  <si>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</si>
  <si>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</si>
  <si>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</si>
  <si>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</si>
  <si>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</si>
  <si>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</si>
  <si>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</si>
  <si>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</si>
  <si>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</si>
  <si>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</si>
  <si>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</si>
  <si>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</si>
  <si>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</si>
  <si>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</si>
  <si>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</si>
  <si>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</si>
  <si>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</si>
  <si>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</si>
  <si>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</si>
  <si>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</si>
  <si>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</si>
  <si>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</si>
  <si>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</si>
  <si>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</si>
  <si>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</si>
  <si>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</si>
  <si>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</si>
  <si>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</si>
  <si>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</si>
  <si>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</si>
  <si>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</si>
  <si>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</si>
  <si>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</si>
  <si>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</si>
  <si>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</si>
  <si>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</si>
  <si>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</si>
  <si>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</si>
  <si>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</si>
  <si>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</si>
  <si>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</si>
  <si>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</si>
  <si>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</si>
  <si>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</si>
  <si>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</si>
  <si>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</si>
  <si>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</si>
  <si>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</si>
  <si>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</si>
  <si>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</si>
  <si>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</si>
  <si>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</si>
  <si>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</si>
  <si>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</si>
  <si>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</si>
  <si>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</si>
  <si>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</si>
  <si>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</si>
  <si>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</si>
  <si>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</si>
  <si>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</si>
  <si>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</si>
  <si>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</si>
  <si>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</si>
  <si>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</si>
  <si>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</si>
  <si>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</si>
  <si>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</si>
  <si>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</si>
  <si>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</si>
  <si>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</si>
  <si>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</si>
  <si>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</si>
  <si>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</si>
  <si>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</si>
  <si>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</si>
  <si>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</si>
  <si>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</si>
  <si>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</si>
  <si>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</si>
  <si>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</si>
  <si>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</si>
  <si>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</si>
  <si>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</si>
  <si>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</si>
  <si>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</si>
  <si>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</si>
  <si>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</si>
  <si>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</si>
  <si>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</si>
  <si>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</si>
  <si>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</si>
  <si>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</si>
  <si>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</si>
  <si>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</si>
  <si>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</si>
  <si>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</si>
  <si>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</si>
  <si>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</si>
  <si>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</si>
  <si>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</si>
  <si>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</si>
  <si>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</si>
  <si>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</si>
  <si>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</si>
  <si>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</si>
  <si>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</si>
  <si>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</si>
  <si>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</si>
  <si>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</si>
  <si>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</si>
  <si>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</si>
  <si>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</si>
  <si>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</si>
  <si>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</si>
  <si>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</si>
  <si>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</si>
  <si>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</si>
  <si>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</si>
  <si>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</si>
  <si>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</si>
  <si>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</si>
  <si>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</si>
  <si>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</si>
  <si>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</si>
  <si>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</si>
  <si>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</si>
  <si>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</si>
  <si>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</si>
  <si>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</si>
  <si>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</si>
  <si>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</si>
  <si>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</si>
  <si>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</si>
  <si>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</si>
  <si>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</si>
  <si>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</si>
  <si>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</si>
  <si>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</si>
  <si>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</si>
  <si>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</si>
  <si>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</si>
  <si>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</si>
  <si>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</si>
  <si>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</si>
  <si>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</si>
  <si>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</si>
  <si>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</si>
  <si>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</si>
  <si>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</si>
  <si>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</si>
  <si>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</si>
  <si>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</si>
  <si>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</si>
  <si>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</si>
  <si>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</si>
  <si>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</si>
  <si>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</si>
  <si>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</si>
  <si>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</si>
  <si>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</si>
  <si>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</si>
  <si>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</si>
  <si>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</si>
  <si>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</si>
  <si>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</si>
  <si>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</si>
  <si>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</si>
  <si>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</si>
  <si>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</si>
  <si>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</si>
  <si>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</si>
  <si>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</si>
  <si>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</si>
  <si>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</si>
  <si>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</si>
  <si>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</si>
  <si>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</si>
  <si>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</si>
  <si>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</si>
  <si>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</si>
  <si>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</si>
  <si>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</si>
  <si>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</si>
  <si>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</si>
  <si>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</si>
  <si>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</si>
  <si>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</si>
  <si>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</si>
  <si>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</si>
  <si>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</si>
  <si>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</si>
  <si>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</si>
  <si>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</si>
  <si>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</si>
  <si>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</si>
  <si>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</si>
  <si>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</si>
  <si>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</si>
  <si>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</si>
  <si>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</si>
  <si>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</si>
  <si>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</si>
  <si>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</si>
  <si>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</si>
  <si>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</si>
  <si>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</si>
  <si>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</si>
  <si>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</si>
  <si>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</si>
  <si>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</si>
  <si>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</si>
  <si>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</si>
  <si>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</si>
  <si>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</si>
  <si>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</si>
  <si>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</si>
  <si>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</si>
  <si>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</si>
  <si>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</si>
  <si>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</si>
  <si>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</si>
  <si>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</si>
  <si>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</si>
  <si>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</si>
  <si>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</si>
  <si>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</si>
  <si>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</si>
  <si>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</si>
  <si>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</si>
  <si>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</si>
  <si>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</si>
  <si>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</si>
  <si>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</si>
  <si>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</si>
  <si>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</si>
  <si>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</si>
  <si>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</si>
  <si>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</si>
  <si>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</si>
  <si>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</si>
  <si>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</si>
  <si>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</si>
  <si>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</si>
  <si>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</si>
  <si>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</si>
  <si>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</si>
  <si>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</si>
  <si>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</si>
  <si>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</si>
  <si>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</si>
  <si>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</si>
  <si>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</si>
  <si>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</si>
  <si>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</si>
  <si>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</si>
  <si>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</si>
  <si>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</si>
  <si>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</si>
  <si>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</si>
  <si>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</si>
  <si>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</si>
  <si>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</si>
  <si>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</si>
  <si>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</si>
  <si>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</si>
  <si>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</si>
  <si>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</si>
  <si>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</si>
  <si>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</si>
  <si>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</si>
  <si>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</si>
  <si>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</si>
  <si>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</si>
  <si>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</si>
  <si>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</si>
  <si>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</si>
  <si>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</si>
  <si>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</si>
  <si>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</si>
  <si>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</si>
  <si>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</si>
  <si>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</si>
  <si>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</si>
  <si>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</si>
  <si>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</si>
  <si>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</si>
  <si>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</si>
  <si>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</si>
  <si>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</si>
  <si>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</si>
  <si>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</si>
  <si>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</si>
  <si>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</si>
  <si>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</si>
  <si>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</si>
  <si>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</si>
  <si>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</si>
  <si>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</si>
  <si>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</si>
  <si>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</si>
  <si>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</si>
  <si>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</si>
  <si>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</si>
  <si>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</si>
  <si>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</si>
  <si>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</si>
  <si>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</si>
  <si>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</si>
  <si>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</si>
  <si>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</si>
  <si>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</si>
  <si>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</si>
  <si>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</si>
  <si>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</si>
  <si>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</si>
  <si>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</si>
  <si>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</si>
  <si>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</si>
  <si>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</si>
  <si>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</si>
  <si>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</si>
  <si>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</si>
  <si>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</si>
  <si>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</si>
  <si>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</si>
  <si>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</si>
  <si>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</si>
  <si>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</si>
  <si>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</si>
  <si>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</si>
  <si>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</si>
  <si>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</si>
  <si>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</si>
  <si>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</si>
  <si>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</si>
  <si>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</si>
  <si>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</si>
  <si>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</si>
  <si>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</si>
  <si>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</si>
  <si>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</si>
  <si>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</si>
  <si>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</si>
  <si>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</si>
  <si>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</si>
  <si>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</si>
  <si>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</si>
  <si>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</si>
  <si>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</si>
  <si>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</si>
  <si>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</si>
  <si>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</si>
  <si>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</si>
  <si>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</si>
  <si>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</si>
  <si>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</si>
  <si>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</si>
  <si>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</si>
  <si>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</si>
  <si>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</si>
  <si>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</si>
  <si>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</si>
  <si>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</si>
  <si>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</si>
  <si>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</si>
  <si>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</si>
  <si>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</si>
  <si>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</si>
  <si>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</si>
  <si>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</si>
  <si>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</si>
  <si>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</si>
  <si>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</si>
  <si>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</si>
  <si>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</si>
  <si>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</si>
  <si>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</si>
  <si>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</si>
  <si>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</si>
  <si>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</si>
  <si>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</si>
  <si>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</si>
  <si>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</si>
  <si>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</si>
  <si>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</si>
  <si>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</si>
  <si>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</si>
  <si>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</si>
  <si>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</si>
  <si>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</si>
  <si>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</si>
  <si>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</si>
  <si>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</si>
  <si>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</si>
  <si>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</si>
  <si>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</si>
  <si>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</si>
  <si>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</si>
  <si>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</si>
  <si>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</si>
  <si>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</si>
  <si>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</si>
  <si>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</si>
  <si>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</si>
  <si>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</si>
  <si>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</si>
  <si>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</si>
  <si>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</si>
  <si>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</si>
  <si>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</si>
  <si>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</si>
  <si>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</si>
  <si>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</si>
  <si>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</si>
  <si>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</si>
  <si>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</si>
  <si>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</si>
  <si>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</si>
  <si>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</si>
  <si>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</si>
  <si>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</si>
  <si>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</si>
  <si>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</si>
  <si>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</si>
  <si>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</si>
  <si>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</si>
  <si>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</si>
  <si>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</si>
  <si>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</si>
  <si>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</si>
  <si>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</si>
  <si>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</si>
  <si>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</si>
  <si>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</si>
  <si>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</si>
  <si>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</si>
  <si>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</si>
  <si>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</si>
  <si>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</si>
  <si>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</si>
  <si>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</si>
  <si>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</si>
  <si>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</si>
  <si>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</si>
  <si>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</si>
  <si>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</si>
  <si>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</si>
  <si>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</si>
  <si>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</si>
  <si>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</si>
  <si>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</si>
  <si>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</si>
  <si>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</si>
  <si>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</si>
  <si>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</si>
  <si>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</si>
  <si>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</si>
  <si>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</si>
  <si>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</si>
  <si>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</si>
  <si>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</si>
  <si>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</si>
  <si>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</si>
  <si>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</si>
  <si>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</si>
  <si>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</si>
  <si>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</si>
  <si>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</si>
  <si>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</si>
  <si>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</si>
  <si>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</si>
  <si>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</si>
  <si>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</si>
  <si>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</si>
  <si>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</si>
  <si>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</si>
  <si>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</si>
  <si>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</si>
  <si>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</si>
  <si>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</si>
  <si>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</si>
  <si>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</si>
  <si>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</si>
  <si>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</si>
  <si>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</si>
  <si>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</si>
  <si>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</si>
  <si>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</si>
  <si>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</si>
  <si>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</si>
  <si>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</si>
  <si>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</si>
  <si>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</si>
  <si>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</si>
  <si>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</si>
  <si>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</si>
  <si>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</si>
  <si>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</si>
  <si>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</si>
  <si>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</si>
  <si>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</si>
  <si>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</si>
  <si>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</si>
  <si>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</si>
  <si>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</si>
  <si>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</si>
  <si>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</si>
  <si>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</si>
  <si>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</si>
  <si>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</si>
  <si>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</si>
  <si>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</si>
  <si>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</si>
  <si>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</si>
  <si>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</si>
  <si>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</si>
  <si>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</si>
  <si>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</si>
  <si>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</si>
  <si>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</si>
  <si>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</si>
  <si>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</si>
  <si>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</si>
  <si>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</si>
  <si>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</si>
  <si>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</si>
  <si>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</si>
  <si>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</si>
  <si>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</si>
  <si>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</si>
  <si>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</si>
  <si>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</si>
  <si>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</si>
  <si>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</si>
  <si>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</si>
  <si>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</si>
  <si>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</si>
  <si>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</si>
  <si>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</si>
  <si>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</si>
  <si>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</si>
  <si>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</si>
  <si>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</si>
  <si>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</si>
  <si>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</si>
  <si>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</si>
  <si>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</si>
  <si>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</si>
  <si>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</si>
  <si>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</si>
  <si>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</si>
  <si>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</si>
  <si>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</si>
  <si>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</si>
  <si>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</si>
  <si>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</si>
  <si>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</si>
  <si>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</si>
  <si>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</si>
  <si>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</si>
  <si>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</si>
  <si>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</si>
  <si>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</si>
  <si>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</si>
  <si>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</si>
  <si>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</si>
  <si>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</si>
  <si>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</si>
  <si>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</si>
  <si>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</si>
  <si>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</si>
  <si>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</si>
  <si>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</si>
  <si>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</si>
  <si>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</si>
  <si>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</si>
  <si>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</si>
  <si>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</si>
  <si>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</si>
  <si>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</si>
  <si>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</si>
  <si>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</si>
  <si>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</si>
  <si>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</si>
  <si>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</si>
  <si>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</si>
  <si>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</si>
  <si>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</si>
  <si>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</si>
  <si>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</si>
  <si>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</si>
  <si>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</si>
  <si>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</si>
  <si>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</si>
  <si>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</si>
  <si>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</si>
  <si>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</si>
  <si>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</si>
  <si>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</si>
  <si>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</si>
  <si>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</si>
  <si>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</si>
  <si>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</si>
  <si>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</si>
  <si>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</si>
  <si>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</si>
  <si>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</si>
  <si>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</si>
  <si>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</si>
  <si>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</si>
  <si>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</si>
  <si>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</si>
  <si>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</si>
  <si>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</si>
  <si>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</si>
  <si>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</si>
  <si>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</si>
  <si>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</si>
  <si>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</si>
  <si>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</si>
  <si>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</si>
  <si>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</si>
  <si>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</si>
  <si>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</si>
  <si>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</si>
  <si>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</si>
  <si>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</si>
  <si>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</si>
  <si>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</si>
  <si>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</si>
  <si>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</si>
  <si>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</si>
  <si>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</si>
  <si>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</si>
  <si>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</si>
  <si>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</si>
  <si>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</si>
  <si>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</si>
  <si>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</si>
  <si>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</si>
  <si>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</si>
  <si>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</si>
  <si>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</si>
  <si>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</si>
  <si>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</si>
  <si>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</si>
  <si>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</si>
  <si>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</si>
  <si>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</si>
  <si>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</si>
  <si>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</si>
  <si>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</si>
  <si>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</si>
  <si>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</si>
  <si>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</si>
  <si>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</si>
  <si>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</si>
  <si>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</si>
  <si>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</si>
  <si>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</si>
  <si>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</si>
  <si>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</si>
  <si>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</si>
  <si>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</si>
  <si>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</si>
  <si>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</si>
  <si>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</si>
  <si>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</si>
  <si>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</si>
  <si>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</si>
  <si>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</si>
  <si>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</si>
  <si>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</si>
  <si>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</si>
  <si>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</si>
  <si>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</si>
  <si>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</si>
  <si>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</si>
  <si>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</si>
  <si>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</si>
  <si>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</si>
  <si>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</si>
  <si>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</si>
  <si>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</si>
  <si>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</si>
  <si>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</si>
  <si>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</si>
  <si>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</si>
  <si>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</si>
  <si>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</si>
  <si>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</si>
  <si>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</si>
  <si>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</si>
  <si>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</si>
  <si>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</si>
  <si>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</si>
  <si>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</si>
  <si>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</si>
  <si>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</si>
  <si>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</si>
  <si>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</si>
  <si>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</si>
  <si>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</si>
  <si>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</si>
  <si>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</si>
  <si>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</si>
  <si>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</si>
  <si>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</si>
  <si>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</si>
  <si>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</si>
  <si>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</si>
  <si>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</si>
  <si>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</si>
  <si>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</si>
  <si>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</si>
  <si>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</si>
  <si>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</si>
  <si>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</si>
  <si>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</si>
  <si>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</si>
  <si>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</si>
  <si>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</si>
  <si>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</si>
  <si>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</si>
  <si>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</si>
  <si>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</si>
  <si>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</si>
  <si>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</si>
  <si>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</si>
  <si>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</si>
  <si>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</si>
  <si>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</si>
  <si>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</si>
  <si>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</si>
  <si>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</si>
  <si>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</si>
  <si>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</si>
  <si>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</si>
  <si>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</si>
  <si>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</si>
  <si>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</si>
  <si>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</si>
  <si>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</si>
  <si>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</si>
  <si>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</si>
  <si>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</si>
  <si>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</si>
  <si>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</si>
  <si>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</si>
  <si>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</si>
  <si>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</si>
  <si>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</si>
  <si>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</si>
  <si>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</si>
  <si>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</si>
  <si>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</si>
  <si>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</si>
  <si>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</si>
  <si>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</si>
  <si>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</si>
  <si>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</si>
  <si>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</si>
  <si>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</si>
  <si>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</si>
  <si>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</si>
  <si>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</si>
  <si>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</si>
  <si>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</si>
  <si>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</si>
  <si>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</si>
  <si>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</si>
  <si>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</si>
  <si>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</si>
  <si>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</si>
  <si>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</si>
  <si>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</si>
  <si>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</si>
  <si>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</si>
  <si>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</si>
  <si>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</si>
  <si>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</si>
  <si>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</si>
  <si>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</si>
  <si>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</si>
  <si>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</si>
  <si>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</si>
  <si>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</si>
  <si>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</si>
  <si>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</si>
  <si>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</si>
  <si>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</si>
  <si>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</si>
  <si>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</si>
  <si>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</si>
  <si>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</si>
  <si>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</si>
  <si>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</si>
  <si>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</si>
  <si>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</si>
  <si>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</si>
  <si>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</si>
  <si>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</si>
  <si>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</si>
  <si>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</si>
  <si>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</si>
  <si>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</si>
  <si>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</si>
  <si>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</si>
  <si>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</si>
  <si>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</si>
  <si>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</si>
  <si>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</si>
  <si>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</si>
  <si>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</si>
  <si>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</si>
  <si>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</si>
  <si>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</si>
  <si>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</si>
  <si>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</si>
  <si>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</si>
  <si>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</si>
  <si>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</si>
  <si>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</si>
  <si>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</si>
  <si>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</si>
  <si>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</si>
  <si>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</si>
  <si>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</si>
  <si>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</si>
  <si>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</si>
  <si>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</si>
  <si>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</si>
  <si>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</si>
  <si>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</si>
  <si>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</si>
  <si>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</si>
  <si>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</si>
  <si>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</si>
  <si>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</si>
  <si>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</si>
  <si>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</si>
  <si>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</si>
  <si>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</si>
  <si>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</si>
  <si>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</si>
  <si>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</si>
  <si>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</si>
  <si>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</si>
  <si>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</si>
  <si>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</si>
  <si>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</si>
  <si>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</si>
  <si>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</si>
  <si>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</si>
  <si>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</si>
  <si>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</si>
  <si>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</si>
  <si>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</si>
  <si>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</si>
  <si>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</si>
  <si>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</si>
  <si>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</si>
  <si>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</si>
  <si>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</si>
  <si>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</si>
  <si>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</si>
  <si>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</si>
  <si>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</si>
  <si>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</si>
  <si>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</si>
  <si>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</si>
  <si>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</si>
  <si>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</si>
  <si>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</si>
  <si>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</si>
  <si>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</si>
  <si>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</si>
  <si>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</si>
  <si>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</si>
  <si>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</si>
  <si>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</si>
  <si>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</si>
  <si>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</si>
  <si>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</si>
  <si>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</si>
  <si>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</si>
  <si>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</si>
  <si>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</si>
  <si>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</si>
  <si>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</si>
  <si>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</si>
  <si>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</si>
  <si>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</si>
  <si>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</si>
  <si>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</si>
  <si>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</si>
  <si>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</si>
  <si>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</si>
  <si>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</si>
  <si>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</si>
  <si>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</si>
  <si>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</si>
  <si>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</si>
  <si>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</si>
  <si>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</si>
  <si>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</si>
  <si>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</si>
  <si>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</si>
  <si>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</si>
  <si>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</si>
  <si>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</si>
  <si>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</si>
  <si>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</si>
  <si>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</si>
  <si>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</si>
  <si>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</si>
  <si>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</si>
  <si>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</si>
  <si>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</si>
  <si>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</si>
  <si>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</si>
  <si>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</si>
  <si>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</si>
  <si>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</si>
  <si>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</si>
  <si>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</si>
  <si>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</si>
  <si>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</si>
  <si>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</si>
  <si>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</si>
  <si>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</si>
  <si>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</si>
  <si>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</si>
  <si>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</si>
  <si>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</si>
  <si>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</si>
  <si>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</si>
  <si>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</si>
  <si>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</si>
  <si>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</si>
  <si>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</si>
  <si>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</si>
  <si>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</si>
  <si>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</si>
  <si>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</si>
  <si>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</si>
  <si>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</si>
  <si>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</si>
  <si>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</si>
  <si>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</si>
  <si>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</si>
  <si>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</si>
  <si>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</si>
  <si>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</si>
  <si>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</si>
  <si>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</si>
  <si>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</si>
  <si>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</si>
  <si>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</si>
  <si>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</si>
  <si>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</si>
  <si>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</si>
  <si>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</si>
  <si>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</si>
  <si>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</si>
  <si>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</si>
  <si>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</si>
  <si>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</si>
  <si>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</si>
  <si>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</si>
  <si>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</si>
  <si>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</si>
  <si>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</si>
  <si>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</si>
  <si>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</si>
  <si>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</si>
  <si>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</si>
  <si>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</si>
  <si>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</si>
  <si>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</si>
  <si>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</si>
  <si>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</si>
  <si>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</si>
  <si>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</si>
  <si>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</si>
  <si>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</si>
  <si>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</si>
  <si>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</si>
  <si>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</si>
  <si>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</si>
  <si>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</si>
  <si>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</si>
  <si>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</si>
  <si>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</si>
  <si>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</si>
  <si>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</si>
  <si>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</si>
  <si>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</si>
  <si>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</si>
  <si>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</si>
  <si>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</si>
  <si>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</si>
  <si>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</si>
  <si>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</si>
  <si>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</si>
  <si>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</si>
  <si>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</si>
  <si>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</si>
  <si>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</si>
  <si>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</si>
  <si>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</si>
  <si>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</si>
  <si>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</si>
  <si>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</si>
  <si>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</si>
  <si>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</si>
  <si>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</si>
  <si>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</si>
  <si>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</si>
  <si>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</si>
  <si>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</si>
  <si>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</si>
  <si>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</si>
  <si>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</si>
  <si>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</si>
  <si>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</si>
  <si>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</si>
  <si>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</si>
  <si>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</si>
  <si>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</si>
  <si>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</si>
  <si>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</si>
  <si>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</si>
  <si>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</si>
  <si>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</si>
  <si>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</si>
  <si>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</si>
  <si>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</si>
  <si>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</si>
  <si>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</si>
  <si>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</si>
  <si>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</si>
  <si>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</si>
  <si>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</si>
  <si>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</si>
  <si>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</si>
  <si>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</si>
  <si>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</si>
  <si>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</si>
  <si>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</si>
  <si>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</si>
  <si>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</si>
  <si>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</si>
  <si>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</si>
  <si>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</si>
  <si>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</si>
  <si>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</si>
  <si>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</si>
  <si>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</si>
  <si>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</si>
  <si>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</si>
  <si>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</si>
  <si>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</si>
  <si>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</si>
  <si>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</si>
  <si>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</si>
  <si>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</si>
  <si>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</si>
  <si>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</si>
  <si>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</si>
  <si>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</si>
  <si>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</si>
  <si>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</si>
  <si>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</si>
  <si>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</si>
  <si>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</si>
  <si>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</si>
  <si>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</si>
  <si>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</si>
  <si>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</si>
  <si>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</si>
  <si>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</si>
  <si>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</si>
  <si>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</si>
  <si>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</si>
  <si>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</si>
  <si>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</si>
  <si>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</si>
  <si>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</si>
  <si>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</si>
  <si>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</si>
  <si>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</si>
  <si>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</si>
  <si>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</si>
  <si>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</si>
  <si>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</si>
  <si>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</si>
  <si>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</si>
  <si>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</si>
  <si>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</si>
  <si>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</si>
  <si>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</si>
  <si>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</si>
  <si>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</si>
  <si>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</si>
  <si>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</si>
  <si>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</si>
  <si>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</si>
  <si>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</si>
  <si>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</si>
  <si>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</si>
  <si>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</si>
  <si>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</si>
  <si>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</si>
  <si>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</si>
  <si>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</si>
  <si>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</si>
  <si>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</si>
  <si>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</si>
  <si>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</si>
  <si>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</si>
  <si>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</si>
  <si>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</si>
  <si>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</si>
  <si>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</si>
  <si>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</si>
  <si>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</si>
  <si>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</si>
  <si>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</si>
  <si>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</si>
  <si>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</si>
  <si>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</si>
  <si>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</si>
  <si>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</si>
  <si>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</si>
  <si>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</si>
  <si>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</si>
  <si>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</si>
  <si>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</si>
  <si>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</si>
  <si>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</si>
  <si>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</si>
  <si>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</si>
  <si>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</si>
  <si>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</si>
  <si>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</si>
  <si>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</si>
  <si>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</si>
  <si>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</si>
  <si>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</si>
  <si>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</si>
  <si>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</si>
  <si>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</si>
  <si>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</si>
  <si>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</si>
  <si>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</si>
  <si>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</si>
  <si>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</si>
  <si>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</si>
  <si>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</si>
  <si>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</si>
  <si>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</si>
  <si>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</si>
  <si>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</si>
  <si>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</si>
  <si>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</si>
  <si>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</si>
  <si>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</si>
  <si>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</si>
  <si>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</si>
  <si>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</si>
  <si>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</si>
  <si>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</si>
  <si>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</si>
  <si>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</si>
  <si>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</si>
  <si>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</si>
  <si>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</si>
  <si>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</si>
  <si>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</si>
  <si>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</si>
  <si>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</si>
  <si>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</si>
  <si>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</si>
  <si>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</si>
  <si>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</si>
  <si>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</si>
  <si>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</si>
  <si>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</si>
  <si>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</si>
  <si>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</si>
  <si>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</si>
  <si>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</si>
  <si>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</si>
  <si>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</si>
  <si>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</si>
  <si>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</si>
  <si>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</si>
  <si>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</si>
  <si>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</si>
  <si>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</si>
  <si>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</si>
  <si>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</si>
  <si>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</si>
  <si>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</si>
  <si>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</si>
  <si>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</si>
  <si>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</si>
  <si>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</si>
  <si>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</si>
  <si>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</si>
  <si>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</si>
  <si>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</si>
  <si>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</si>
  <si>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</si>
  <si>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</si>
  <si>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</si>
  <si>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</si>
  <si>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</si>
  <si>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</si>
  <si>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</si>
  <si>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</si>
  <si>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</si>
  <si>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</si>
  <si>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</si>
  <si>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</si>
  <si>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</si>
  <si>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</si>
  <si>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</si>
  <si>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</si>
  <si>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</si>
  <si>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</si>
  <si>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</si>
  <si>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</si>
  <si>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</si>
  <si>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</si>
  <si>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</si>
  <si>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</si>
  <si>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</si>
  <si>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</si>
  <si>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</si>
  <si>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</si>
  <si>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</si>
  <si>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</si>
  <si>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</si>
  <si>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</si>
  <si>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</si>
  <si>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</si>
  <si>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</si>
  <si>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</si>
  <si>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</si>
  <si>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</si>
  <si>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</si>
  <si>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</si>
  <si>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</si>
  <si>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</si>
  <si>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</si>
  <si>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</si>
  <si>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</si>
  <si>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</si>
  <si>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</si>
  <si>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</si>
  <si>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</si>
  <si>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</si>
  <si>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</si>
  <si>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</si>
  <si>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</si>
  <si>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</si>
  <si>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</si>
  <si>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</si>
  <si>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</si>
  <si>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</si>
  <si>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</si>
  <si>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</si>
  <si>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</si>
  <si>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</si>
  <si>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</si>
  <si>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</si>
  <si>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</si>
  <si>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</si>
  <si>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</si>
  <si>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</si>
  <si>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</si>
  <si>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</si>
  <si>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</si>
  <si>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</si>
  <si>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</si>
  <si>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</si>
  <si>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</si>
  <si>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</si>
  <si>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</si>
  <si>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</si>
  <si>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</si>
  <si>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</si>
  <si>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</si>
  <si>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</si>
  <si>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</si>
  <si>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</si>
  <si>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</si>
  <si>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</si>
  <si>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</si>
  <si>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</si>
  <si>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</si>
  <si>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</si>
  <si>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</si>
  <si>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</si>
  <si>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</si>
  <si>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</si>
  <si>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</si>
  <si>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</si>
  <si>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</si>
  <si>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</si>
  <si>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</si>
  <si>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</si>
  <si>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</si>
  <si>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</si>
  <si>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</si>
  <si>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</si>
  <si>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</si>
  <si>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</si>
  <si>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</si>
  <si>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</si>
  <si>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</si>
  <si>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</si>
  <si>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</si>
  <si>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</si>
  <si>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</si>
  <si>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</si>
  <si>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</si>
  <si>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</si>
  <si>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</si>
  <si>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</si>
  <si>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</si>
  <si>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</si>
  <si>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</si>
  <si>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</si>
  <si>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</si>
  <si>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</si>
  <si>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</si>
  <si>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</si>
  <si>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</si>
  <si>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</si>
  <si>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</si>
  <si>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</si>
  <si>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</si>
  <si>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</si>
  <si>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</si>
  <si>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</si>
  <si>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</si>
  <si>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</si>
  <si>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</si>
  <si>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</si>
  <si>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</si>
  <si>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</si>
  <si>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</si>
  <si>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</si>
  <si>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</si>
  <si>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</si>
  <si>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</si>
  <si>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</si>
  <si>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</si>
  <si>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</si>
  <si>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</si>
  <si>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</si>
  <si>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</si>
  <si>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</si>
  <si>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</si>
  <si>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</si>
  <si>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</si>
  <si>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</si>
  <si>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</si>
  <si>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</si>
  <si>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</si>
  <si>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</si>
  <si>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</si>
  <si>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</si>
  <si>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</si>
  <si>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</si>
  <si>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</si>
  <si>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</si>
  <si>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</si>
  <si>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</si>
  <si>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</si>
  <si>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</si>
  <si>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</si>
  <si>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</si>
  <si>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</si>
  <si>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</si>
  <si>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</si>
  <si>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</si>
  <si>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</si>
  <si>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</si>
  <si>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</si>
  <si>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</si>
  <si>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</si>
  <si>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</si>
  <si>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</si>
  <si>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</si>
  <si>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</si>
  <si>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</si>
  <si>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</si>
  <si>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</si>
  <si>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</si>
  <si>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</si>
  <si>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</si>
  <si>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</si>
  <si>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</si>
  <si>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</si>
  <si>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</si>
  <si>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</si>
  <si>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</si>
  <si>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</si>
  <si>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</si>
  <si>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</si>
  <si>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</si>
  <si>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</si>
  <si>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</si>
  <si>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</si>
  <si>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</si>
  <si>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</si>
  <si>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</si>
  <si>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</si>
  <si>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</si>
  <si>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</si>
  <si>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</si>
  <si>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</si>
  <si>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</si>
  <si>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</si>
  <si>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</si>
  <si>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</si>
  <si>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</si>
  <si>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</si>
  <si>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</si>
  <si>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</si>
  <si>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</si>
  <si>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</si>
  <si>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</si>
  <si>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</si>
  <si>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</si>
  <si>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</si>
  <si>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</si>
  <si>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</si>
  <si>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</si>
  <si>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</si>
  <si>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</si>
  <si>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</si>
  <si>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</si>
  <si>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</si>
  <si>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</si>
  <si>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</si>
  <si>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</si>
  <si>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</si>
  <si>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</si>
  <si>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</si>
  <si>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</si>
  <si>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</si>
  <si>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</si>
  <si>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</si>
  <si>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</si>
  <si>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</si>
  <si>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</si>
  <si>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</si>
  <si>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</si>
  <si>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</si>
  <si>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</si>
  <si>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</si>
  <si>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</si>
  <si>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</si>
  <si>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</si>
  <si>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</si>
  <si>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</si>
  <si>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</si>
  <si>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</si>
  <si>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</si>
  <si>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</si>
  <si>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</si>
  <si>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</si>
  <si>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</si>
  <si>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</si>
  <si>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</si>
  <si>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</si>
  <si>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</si>
  <si>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</si>
  <si>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</si>
  <si>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</si>
  <si>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</si>
  <si>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</si>
  <si>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</si>
  <si>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</si>
  <si>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</si>
  <si>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</si>
  <si>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</si>
  <si>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</si>
  <si>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</si>
  <si>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</si>
  <si>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</si>
  <si>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</si>
  <si>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</si>
  <si>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</si>
  <si>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</si>
  <si>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</si>
  <si>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</si>
  <si>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</si>
  <si>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</si>
  <si>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</si>
  <si>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</si>
  <si>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</si>
  <si>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</si>
  <si>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</si>
  <si>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</si>
  <si>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</si>
  <si>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</si>
  <si>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</si>
  <si>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</si>
  <si>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</si>
  <si>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</si>
  <si>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</si>
  <si>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</si>
  <si>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</si>
  <si>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</si>
  <si>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</si>
  <si>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</si>
  <si>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</si>
  <si>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</si>
  <si>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</si>
  <si>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</si>
  <si>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</si>
  <si>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</si>
  <si>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</si>
  <si>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</si>
  <si>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</si>
  <si>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</si>
  <si>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</si>
  <si>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</si>
  <si>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</si>
  <si>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</si>
  <si>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</si>
  <si>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</si>
  <si>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</si>
  <si>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</si>
  <si>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</si>
  <si>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</si>
  <si>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</si>
  <si>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</si>
  <si>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</si>
  <si>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</si>
  <si>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</si>
  <si>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</si>
  <si>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</si>
  <si>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</si>
  <si>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</si>
  <si>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</si>
  <si>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</si>
  <si>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</si>
  <si>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</si>
  <si>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</si>
  <si>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</si>
  <si>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</si>
  <si>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</si>
  <si>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</si>
  <si>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</si>
  <si>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</si>
  <si>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</si>
  <si>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</si>
  <si>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</si>
  <si>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</si>
  <si>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</si>
  <si>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</si>
  <si>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</si>
  <si>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</si>
  <si>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</si>
  <si>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</si>
  <si>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</si>
  <si>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</si>
  <si>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</si>
  <si>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</si>
  <si>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</si>
  <si>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</si>
  <si>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</si>
  <si>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</si>
  <si>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</si>
  <si>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</si>
  <si>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</si>
  <si>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</si>
  <si>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</si>
  <si>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</si>
  <si>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</si>
  <si>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</si>
  <si>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</si>
  <si>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</si>
  <si>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</si>
  <si>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</si>
  <si>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</si>
  <si>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</si>
  <si>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</si>
  <si>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</si>
  <si>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</si>
  <si>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</si>
  <si>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</si>
  <si>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</si>
  <si>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</si>
  <si>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</si>
  <si>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</si>
  <si>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</si>
  <si>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</si>
  <si>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</si>
  <si>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</si>
  <si>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</si>
  <si>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</si>
  <si>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</si>
  <si>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</si>
  <si>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</si>
  <si>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</si>
  <si>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</si>
  <si>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</si>
  <si>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</si>
  <si>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</si>
  <si>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</si>
  <si>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</si>
  <si>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</si>
  <si>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</si>
  <si>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</si>
  <si>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</si>
  <si>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</si>
  <si>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</si>
  <si>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</si>
  <si>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</si>
  <si>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</si>
  <si>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</si>
  <si>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</si>
  <si>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</si>
  <si>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</si>
  <si>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</si>
  <si>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</si>
  <si>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</si>
  <si>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</si>
  <si>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</si>
  <si>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</si>
  <si>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</si>
  <si>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</si>
  <si>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</si>
  <si>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</si>
  <si>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</si>
  <si>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</si>
  <si>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</si>
  <si>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</si>
  <si>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</si>
  <si>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</si>
  <si>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</si>
  <si>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</si>
  <si>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</si>
  <si>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</si>
  <si>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</si>
  <si>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</si>
  <si>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</si>
  <si>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</si>
  <si>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</si>
  <si>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</si>
  <si>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</si>
  <si>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</si>
  <si>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</si>
  <si>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</si>
  <si>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</si>
  <si>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</si>
  <si>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</si>
  <si>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</si>
  <si>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</si>
  <si>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</si>
  <si>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</si>
  <si>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</si>
  <si>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</si>
  <si>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</si>
  <si>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</si>
  <si>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</si>
  <si>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</si>
  <si>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</si>
  <si>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</si>
  <si>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</si>
  <si>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</si>
  <si>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</si>
  <si>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</si>
  <si>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</si>
  <si>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</si>
  <si>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</si>
  <si>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</si>
  <si>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</si>
  <si>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</si>
  <si>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</si>
  <si>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</si>
  <si>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</si>
  <si>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</si>
  <si>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</si>
  <si>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</si>
  <si>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</si>
  <si>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</si>
  <si>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</si>
  <si>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</si>
  <si>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</si>
  <si>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</si>
  <si>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</si>
  <si>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</si>
  <si>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</si>
  <si>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</si>
  <si>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</si>
  <si>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</si>
  <si>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</si>
  <si>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</si>
  <si>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</si>
  <si>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</si>
  <si>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</si>
  <si>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</si>
  <si>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</si>
  <si>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</si>
  <si>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</si>
  <si>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</si>
  <si>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</si>
  <si>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</si>
  <si>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</si>
  <si>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</si>
  <si>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</si>
  <si>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</si>
  <si>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</si>
  <si>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</si>
  <si>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</si>
  <si>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</si>
  <si>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</si>
  <si>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</si>
  <si>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</si>
  <si>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</si>
  <si>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</si>
  <si>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</si>
  <si>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</si>
  <si>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</si>
  <si>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</si>
  <si>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</si>
  <si>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</si>
  <si>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</si>
  <si>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</si>
  <si>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</si>
  <si>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</si>
  <si>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</si>
  <si>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</si>
  <si>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</si>
  <si>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</si>
  <si>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</si>
  <si>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</si>
  <si>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</si>
  <si>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</si>
  <si>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</si>
  <si>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</si>
  <si>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</si>
  <si>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</si>
  <si>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</si>
  <si>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</si>
  <si>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</si>
  <si>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</si>
  <si>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</si>
  <si>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</si>
  <si>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</si>
  <si>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</si>
  <si>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</si>
  <si>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</si>
  <si>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</si>
  <si>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</si>
  <si>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</si>
  <si>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</si>
  <si>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</si>
  <si>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</si>
  <si>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</si>
  <si>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</si>
  <si>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</si>
  <si>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</si>
  <si>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</si>
  <si>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</si>
  <si>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</si>
  <si>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</si>
  <si>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</si>
  <si>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</si>
  <si>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</si>
  <si>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</si>
  <si>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</si>
  <si>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</si>
  <si>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</si>
  <si>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</si>
  <si>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</si>
  <si>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</si>
  <si>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</si>
  <si>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</si>
  <si>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</si>
  <si>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</si>
  <si>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</si>
  <si>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</si>
  <si>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</si>
  <si>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</si>
  <si>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</si>
  <si>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</si>
  <si>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</si>
  <si>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</si>
  <si>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</si>
  <si>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</si>
  <si>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</si>
  <si>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</si>
  <si>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</si>
  <si>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</si>
  <si>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</si>
  <si>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</si>
  <si>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</si>
  <si>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</si>
  <si>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</si>
  <si>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</si>
  <si>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</si>
  <si>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</si>
  <si>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</si>
  <si>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</si>
  <si>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</si>
  <si>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</si>
  <si>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</si>
  <si>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</si>
  <si>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</si>
  <si>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</si>
  <si>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</si>
  <si>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</si>
  <si>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</si>
  <si>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</si>
  <si>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</si>
  <si>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</si>
  <si>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</si>
  <si>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</si>
  <si>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</si>
  <si>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</si>
  <si>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</si>
  <si>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</si>
  <si>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</si>
  <si>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</si>
  <si>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</si>
  <si>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</si>
  <si>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</si>
  <si>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</si>
  <si>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</si>
  <si>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</si>
  <si>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</si>
  <si>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</si>
  <si>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</si>
  <si>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</si>
  <si>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</si>
  <si>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</si>
  <si>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</si>
  <si>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</si>
  <si>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</si>
  <si>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</si>
  <si>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</si>
  <si>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</si>
  <si>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</si>
  <si>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</si>
  <si>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</si>
  <si>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</si>
  <si>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</si>
  <si>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</si>
  <si>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</si>
  <si>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</si>
  <si>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</si>
  <si>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</si>
  <si>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</si>
  <si>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</si>
  <si>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</si>
  <si>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</si>
  <si>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</si>
  <si>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</si>
  <si>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</si>
  <si>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</si>
  <si>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</si>
  <si>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</si>
  <si>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</si>
  <si>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</si>
  <si>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</si>
  <si>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</si>
  <si>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</si>
  <si>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</si>
  <si>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</si>
  <si>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</si>
  <si>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</si>
  <si>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</si>
  <si>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</si>
  <si>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</si>
  <si>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</si>
  <si>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</si>
  <si>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</si>
  <si>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</si>
  <si>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</si>
  <si>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</si>
  <si>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</si>
  <si>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</si>
  <si>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</si>
  <si>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</si>
  <si>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</si>
  <si>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</si>
  <si>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</si>
  <si>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</si>
  <si>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</si>
  <si>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</si>
  <si>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</si>
  <si>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</si>
  <si>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</si>
  <si>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</si>
  <si>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</si>
  <si>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</si>
  <si>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</si>
  <si>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</si>
  <si>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</si>
  <si>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</si>
  <si>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</si>
  <si>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</si>
  <si>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</si>
  <si>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</si>
  <si>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</si>
  <si>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</si>
  <si>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</si>
  <si>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</si>
  <si>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</si>
  <si>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</si>
  <si>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</si>
  <si>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</si>
  <si>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</si>
  <si>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</si>
  <si>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</si>
  <si>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</si>
  <si>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</si>
  <si>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</si>
  <si>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</si>
  <si>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</si>
  <si>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</si>
  <si>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</si>
  <si>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</si>
  <si>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</si>
  <si>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</si>
  <si>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</si>
  <si>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</si>
  <si>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</si>
  <si>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</si>
  <si>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</si>
  <si>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</si>
  <si>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</si>
  <si>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</si>
  <si>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</si>
  <si>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</si>
  <si>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</si>
  <si>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</si>
  <si>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</si>
  <si>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</si>
  <si>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</si>
  <si>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</si>
  <si>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</si>
  <si>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</si>
  <si>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</si>
  <si>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</si>
  <si>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</si>
  <si>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</si>
  <si>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</si>
  <si>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</si>
  <si>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</si>
  <si>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</si>
  <si>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</si>
  <si>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</si>
  <si>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</si>
  <si>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</si>
  <si>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</si>
  <si>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</si>
  <si>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</si>
  <si>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</si>
  <si>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</si>
  <si>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</si>
  <si>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</si>
  <si>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</si>
  <si>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</si>
  <si>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</si>
  <si>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</si>
  <si>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</si>
  <si>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</si>
  <si>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</si>
  <si>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</si>
  <si>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</si>
  <si>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</si>
  <si>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</si>
  <si>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</si>
  <si>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</si>
  <si>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</si>
  <si>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</si>
  <si>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</si>
  <si>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</si>
  <si>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</si>
  <si>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</si>
  <si>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</si>
  <si>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</si>
  <si>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</si>
  <si>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</si>
  <si>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</si>
  <si>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</si>
  <si>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</si>
  <si>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</si>
  <si>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</si>
  <si>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</si>
  <si>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</si>
  <si>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</si>
  <si>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</si>
  <si>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</si>
  <si>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</si>
  <si>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</si>
  <si>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</si>
  <si>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</si>
  <si>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</si>
  <si>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</si>
  <si>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</si>
  <si>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</si>
  <si>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</si>
  <si>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</si>
  <si>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</si>
  <si>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</si>
  <si>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</si>
  <si>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</si>
  <si>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</si>
  <si>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</si>
  <si>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</si>
  <si>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</si>
  <si>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</si>
  <si>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</si>
  <si>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</si>
  <si>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</si>
  <si>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</si>
  <si>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</si>
  <si>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</si>
  <si>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</si>
  <si>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</si>
  <si>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</si>
  <si>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</si>
  <si>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</si>
  <si>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</si>
  <si>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</si>
  <si>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</si>
  <si>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</si>
  <si>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</si>
  <si>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</si>
  <si>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</si>
  <si>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</si>
  <si>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</si>
  <si>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</si>
  <si>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</si>
  <si>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</si>
  <si>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</si>
  <si>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</si>
  <si>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</si>
  <si>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</si>
  <si>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</si>
  <si>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</si>
  <si>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</si>
  <si>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</si>
  <si>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</si>
  <si>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</si>
  <si>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</si>
  <si>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</si>
  <si>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</si>
  <si>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</si>
  <si>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</si>
  <si>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</si>
  <si>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</si>
  <si>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</si>
  <si>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</si>
  <si>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</si>
  <si>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</si>
  <si>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</si>
  <si>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</si>
  <si>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</si>
  <si>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</si>
  <si>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</si>
  <si>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</si>
  <si>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</si>
  <si>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</si>
  <si>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</si>
  <si>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</si>
  <si>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</si>
  <si>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</si>
  <si>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</si>
  <si>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</si>
  <si>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</si>
  <si>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</si>
  <si>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</si>
  <si>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</si>
  <si>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</si>
  <si>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</si>
  <si>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</si>
  <si>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</si>
  <si>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</si>
  <si>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</si>
  <si>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</si>
  <si>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</si>
  <si>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</si>
  <si>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</si>
  <si>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</si>
  <si>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</si>
  <si>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</si>
  <si>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</si>
  <si>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</si>
  <si>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</si>
  <si>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</si>
  <si>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</si>
  <si>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</si>
  <si>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</si>
  <si>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</si>
  <si>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</si>
  <si>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</si>
  <si>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</si>
  <si>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</si>
  <si>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</si>
  <si>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</si>
  <si>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</si>
  <si>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</si>
  <si>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</si>
  <si>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</si>
  <si>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</si>
  <si>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</si>
  <si>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</si>
  <si>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</si>
  <si>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</si>
  <si>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</si>
  <si>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</si>
  <si>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</si>
  <si>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</si>
  <si>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</si>
  <si>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</si>
  <si>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</si>
  <si>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</si>
  <si>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</si>
  <si>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</si>
  <si>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</si>
  <si>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</si>
  <si>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</si>
  <si>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</si>
  <si>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</si>
  <si>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</si>
  <si>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</si>
  <si>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</si>
  <si>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</si>
  <si>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</si>
  <si>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</si>
  <si>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</si>
  <si>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</si>
  <si>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</si>
  <si>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</si>
  <si>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</si>
  <si>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</si>
  <si>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</si>
  <si>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</si>
  <si>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</si>
  <si>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</si>
  <si>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</si>
  <si>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</si>
  <si>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</si>
  <si>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</si>
  <si>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</si>
  <si>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</si>
  <si>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</si>
  <si>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</si>
  <si>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</si>
  <si>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</si>
  <si>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</si>
  <si>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</si>
  <si>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</si>
  <si>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</si>
  <si>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</si>
  <si>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</si>
  <si>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</si>
  <si>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</si>
  <si>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</si>
  <si>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</si>
  <si>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</si>
  <si>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</si>
  <si>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</si>
  <si>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</si>
  <si>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</si>
  <si>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</si>
  <si>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</si>
  <si>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</si>
  <si>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</si>
  <si>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</si>
  <si>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</si>
  <si>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</si>
  <si>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</si>
  <si>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</si>
  <si>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</si>
  <si>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</si>
  <si>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</si>
  <si>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</si>
  <si>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</si>
  <si>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</si>
  <si>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</si>
  <si>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</si>
  <si>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</si>
  <si>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</si>
  <si>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</si>
  <si>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</si>
  <si>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</si>
  <si>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</si>
  <si>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</si>
  <si>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</si>
  <si>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</si>
  <si>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</si>
  <si>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</si>
  <si>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</si>
  <si>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</si>
  <si>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</si>
  <si>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</si>
  <si>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</si>
  <si>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</si>
  <si>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</si>
  <si>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</si>
  <si>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</si>
  <si>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</si>
  <si>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</si>
  <si>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</si>
  <si>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</si>
  <si>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</si>
  <si>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</si>
  <si>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</si>
  <si>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</si>
  <si>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</si>
  <si>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</si>
  <si>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</si>
  <si>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</si>
  <si>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</si>
  <si>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</si>
  <si>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</si>
  <si>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</si>
  <si>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</si>
  <si>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</si>
  <si>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</si>
  <si>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</si>
  <si>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</si>
  <si>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</si>
  <si>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</si>
  <si>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</si>
  <si>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</si>
  <si>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</si>
  <si>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</si>
  <si>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</si>
  <si>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</si>
  <si>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</si>
  <si>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</si>
  <si>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</si>
  <si>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</si>
  <si>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</si>
  <si>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</si>
  <si>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</si>
  <si>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</si>
  <si>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</si>
  <si>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</si>
  <si>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</si>
  <si>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</si>
  <si>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</si>
  <si>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</si>
  <si>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</si>
  <si>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</si>
  <si>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</si>
  <si>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</si>
  <si>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</si>
  <si>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</si>
  <si>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</si>
  <si>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</si>
  <si>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</si>
  <si>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</si>
  <si>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</si>
  <si>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</si>
  <si>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</si>
  <si>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</si>
  <si>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</si>
  <si>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</si>
  <si>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</si>
  <si>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</si>
  <si>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</si>
  <si>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</si>
  <si>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</si>
  <si>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</si>
  <si>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</si>
  <si>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</si>
  <si>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</si>
  <si>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</si>
  <si>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</si>
  <si>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</si>
  <si>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</si>
  <si>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</si>
  <si>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</si>
  <si>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</si>
  <si>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</si>
  <si>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</si>
  <si>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</si>
  <si>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</si>
  <si>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</si>
  <si>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</si>
  <si>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</si>
  <si>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</si>
  <si>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</si>
  <si>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</si>
  <si>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</si>
  <si>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</si>
  <si>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</si>
  <si>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</si>
  <si>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</si>
  <si>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</si>
  <si>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</si>
  <si>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</si>
  <si>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</si>
  <si>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</si>
  <si>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</si>
  <si>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</si>
  <si>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</si>
  <si>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</si>
  <si>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</si>
  <si>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</si>
  <si>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</si>
  <si>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</si>
  <si>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</si>
  <si>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</si>
  <si>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</si>
  <si>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</si>
  <si>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</si>
  <si>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</si>
  <si>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</si>
  <si>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</si>
  <si>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</si>
  <si>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</si>
  <si>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</si>
  <si>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</si>
  <si>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</si>
  <si>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</si>
  <si>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</si>
  <si>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</si>
  <si>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</si>
  <si>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</si>
  <si>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</si>
  <si>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</si>
  <si>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</si>
  <si>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</si>
  <si>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</si>
  <si>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</si>
  <si>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</si>
  <si>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</si>
  <si>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</si>
  <si>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</si>
  <si>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</si>
  <si>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</si>
  <si>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</si>
  <si>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</si>
  <si>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</si>
  <si>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</si>
  <si>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</si>
  <si>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</si>
  <si>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</si>
  <si>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</si>
  <si>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</si>
  <si>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</si>
  <si>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</si>
  <si>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</si>
  <si>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</si>
  <si>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</si>
  <si>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</si>
  <si>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</si>
  <si>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</si>
  <si>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</si>
  <si>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</si>
  <si>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</si>
  <si>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</si>
  <si>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</si>
  <si>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</si>
  <si>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</si>
  <si>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</si>
  <si>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</si>
  <si>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</si>
  <si>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</si>
  <si>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</si>
  <si>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</si>
  <si>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</si>
  <si>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</si>
  <si>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</si>
  <si>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</si>
  <si>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</si>
  <si>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</si>
  <si>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</si>
  <si>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</si>
  <si>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</si>
  <si>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</si>
  <si>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</si>
  <si>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</si>
  <si>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</si>
  <si>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</si>
  <si>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</si>
  <si>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</si>
  <si>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</si>
  <si>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</si>
  <si>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</si>
  <si>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</si>
  <si>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</si>
  <si>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</si>
  <si>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</si>
  <si>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</si>
  <si>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</si>
  <si>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</si>
  <si>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</si>
  <si>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</si>
  <si>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</si>
  <si>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</si>
  <si>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</si>
  <si>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</si>
  <si>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</si>
  <si>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</si>
  <si>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</si>
  <si>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</si>
  <si>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</si>
  <si>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</si>
  <si>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</si>
  <si>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</si>
  <si>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</si>
  <si>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</si>
  <si>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</si>
  <si>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</si>
  <si>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</si>
  <si>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</si>
  <si>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</si>
  <si>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</si>
  <si>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</si>
  <si>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</si>
  <si>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</si>
  <si>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</si>
  <si>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</si>
  <si>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</si>
  <si>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</si>
  <si>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</si>
  <si>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</si>
  <si>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</si>
  <si>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</si>
  <si>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</si>
  <si>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</si>
  <si>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</si>
  <si>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</si>
  <si>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</si>
  <si>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</si>
  <si>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</si>
  <si>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</si>
  <si>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</si>
  <si>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</si>
  <si>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</si>
  <si>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</si>
  <si>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</si>
  <si>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</si>
  <si>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</si>
  <si>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</si>
  <si>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</si>
  <si>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</si>
  <si>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</si>
  <si>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</si>
  <si>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</si>
  <si>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</si>
  <si>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</si>
  <si>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</si>
  <si>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</si>
  <si>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</si>
  <si>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</si>
  <si>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</si>
  <si>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</si>
  <si>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</si>
  <si>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</si>
  <si>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</si>
  <si>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</si>
  <si>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</si>
  <si>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</si>
  <si>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</si>
  <si>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</si>
  <si>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</si>
  <si>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</si>
  <si>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</si>
  <si>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</si>
  <si>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</si>
  <si>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</si>
  <si>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</si>
  <si>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</si>
  <si>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</si>
  <si>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</si>
  <si>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</si>
  <si>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</si>
  <si>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</si>
  <si>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</si>
  <si>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</si>
  <si>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</si>
  <si>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</si>
  <si>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</si>
  <si>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</si>
  <si>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</si>
  <si>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</si>
  <si>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</si>
  <si>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</si>
  <si>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</si>
  <si>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</si>
  <si>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</si>
  <si>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</si>
  <si>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</si>
  <si>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</si>
  <si>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</si>
  <si>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</si>
  <si>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</si>
  <si>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</si>
  <si>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</si>
  <si>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</si>
  <si>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</si>
  <si>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</si>
  <si>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</si>
  <si>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</si>
  <si>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</si>
  <si>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</si>
  <si>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</si>
  <si>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</si>
  <si>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</si>
  <si>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</si>
  <si>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</si>
  <si>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</si>
  <si>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</si>
  <si>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</si>
  <si>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</si>
  <si>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</si>
  <si>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</si>
  <si>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</si>
  <si>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</si>
  <si>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</si>
  <si>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</si>
  <si>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</si>
  <si>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</si>
  <si>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</si>
  <si>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</si>
  <si>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</si>
  <si>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</si>
  <si>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</si>
  <si>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</si>
  <si>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</si>
  <si>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</si>
  <si>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</si>
  <si>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</si>
  <si>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</si>
  <si>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</si>
  <si>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</si>
  <si>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</si>
  <si>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</si>
  <si>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</si>
  <si>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</si>
  <si>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</si>
  <si>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</si>
  <si>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</si>
  <si>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</si>
  <si>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</si>
  <si>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</si>
  <si>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</si>
  <si>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</si>
  <si>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</si>
  <si>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</si>
  <si>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</si>
  <si>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</si>
  <si>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</si>
  <si>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</si>
  <si>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</si>
  <si>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</si>
  <si>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</si>
  <si>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</si>
  <si>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</si>
  <si>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</si>
  <si>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</si>
  <si>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</si>
  <si>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</si>
  <si>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</si>
  <si>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</si>
  <si>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</si>
  <si>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</si>
  <si>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</si>
  <si>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</si>
  <si>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</si>
  <si>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</si>
  <si>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</si>
  <si>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</si>
  <si>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</si>
  <si>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</si>
  <si>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</si>
  <si>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</si>
  <si>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</si>
  <si>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</si>
  <si>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</si>
  <si>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</si>
  <si>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</si>
  <si>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</si>
  <si>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</si>
  <si>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</si>
  <si>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</si>
  <si>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</si>
  <si>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</si>
  <si>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</si>
  <si>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</si>
  <si>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</si>
  <si>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</si>
  <si>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</si>
  <si>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</si>
  <si>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</si>
  <si>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</si>
  <si>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</si>
  <si>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</si>
  <si>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</si>
  <si>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</si>
  <si>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</si>
  <si>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</si>
  <si>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</si>
  <si>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</si>
  <si>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</si>
  <si>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</si>
  <si>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</si>
  <si>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</si>
  <si>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</si>
  <si>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</si>
  <si>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</si>
  <si>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</si>
  <si>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</si>
  <si>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</si>
  <si>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</si>
  <si>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</si>
  <si>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</si>
  <si>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</si>
  <si>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</si>
  <si>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</si>
  <si>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</si>
  <si>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</si>
  <si>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</si>
  <si>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</si>
  <si>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</si>
  <si>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</si>
  <si>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</si>
  <si>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</si>
  <si>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</si>
  <si>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</si>
  <si>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</si>
  <si>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</si>
  <si>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</si>
  <si>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</si>
  <si>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</si>
  <si>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</si>
  <si>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</si>
  <si>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</si>
  <si>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</si>
  <si>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</si>
  <si>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</si>
  <si>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</si>
  <si>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</si>
  <si>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</si>
  <si>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</si>
  <si>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</si>
  <si>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</si>
  <si>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</si>
  <si>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</si>
  <si>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</si>
  <si>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</si>
  <si>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</si>
  <si>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</si>
  <si>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</si>
  <si>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</si>
  <si>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</si>
  <si>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</si>
  <si>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</si>
  <si>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</si>
  <si>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</si>
  <si>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</si>
  <si>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</si>
  <si>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</si>
  <si>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</si>
  <si>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</si>
  <si>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</si>
  <si>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</si>
  <si>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</si>
  <si>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</si>
  <si>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</si>
  <si>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</si>
  <si>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</si>
  <si>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</si>
  <si>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</si>
  <si>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</si>
  <si>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</si>
  <si>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</si>
  <si>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</si>
  <si>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</si>
  <si>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</si>
  <si>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</si>
  <si>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</si>
  <si>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</si>
  <si>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</si>
  <si>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</si>
  <si>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</si>
  <si>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</si>
  <si>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</si>
  <si>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</si>
  <si>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</si>
  <si>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</si>
  <si>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</si>
  <si>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</si>
  <si>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</si>
  <si>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</si>
  <si>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</si>
  <si>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</si>
  <si>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</si>
  <si>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</si>
  <si>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</si>
  <si>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</si>
  <si>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</si>
  <si>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</si>
  <si>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</si>
  <si>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</si>
  <si>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</si>
  <si>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</si>
  <si>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</si>
  <si>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</si>
  <si>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</si>
  <si>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</si>
  <si>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</si>
  <si>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</si>
  <si>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</si>
  <si>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</si>
  <si>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</si>
  <si>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</si>
  <si>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</si>
  <si>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</si>
  <si>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</si>
  <si>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</si>
  <si>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</si>
  <si>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</si>
  <si>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</si>
  <si>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</si>
  <si>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</si>
  <si>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</si>
  <si>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</si>
  <si>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</si>
  <si>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</si>
  <si>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</si>
  <si>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</si>
  <si>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</si>
  <si>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</si>
  <si>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</si>
  <si>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</si>
  <si>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</si>
  <si>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</si>
  <si>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</si>
  <si>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</si>
  <si>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</si>
  <si>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</si>
  <si>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</si>
  <si>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</si>
  <si>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</si>
  <si>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</si>
  <si>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</si>
  <si>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</si>
  <si>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</si>
  <si>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</si>
  <si>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</si>
  <si>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</si>
  <si>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</si>
  <si>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</si>
  <si>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</si>
  <si>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</si>
  <si>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</si>
  <si>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</si>
  <si>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</si>
  <si>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</si>
  <si>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</si>
  <si>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</si>
  <si>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</si>
  <si>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</si>
  <si>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</si>
  <si>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</si>
  <si>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</si>
  <si>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</si>
  <si>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</si>
  <si>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</si>
  <si>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</si>
  <si>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</si>
  <si>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</si>
  <si>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</si>
  <si>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</si>
  <si>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</si>
  <si>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</si>
  <si>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</si>
  <si>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</si>
  <si>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</si>
  <si>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</si>
  <si>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</si>
  <si>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</si>
  <si>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</si>
  <si>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</si>
  <si>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</si>
  <si>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</si>
  <si>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</si>
  <si>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</si>
  <si>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</si>
  <si>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</si>
  <si>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</si>
  <si>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</si>
  <si>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</si>
  <si>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</si>
  <si>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</si>
  <si>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</si>
  <si>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</si>
  <si>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</si>
  <si>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</si>
  <si>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</si>
  <si>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</si>
  <si>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</si>
  <si>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</si>
  <si>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</si>
  <si>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</si>
  <si>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</si>
  <si>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</si>
  <si>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</si>
  <si>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</si>
  <si>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</si>
  <si>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</si>
  <si>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</si>
  <si>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</si>
  <si>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</si>
  <si>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</si>
  <si>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</si>
  <si>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</si>
  <si>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</si>
  <si>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</si>
  <si>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</si>
  <si>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</si>
  <si>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</si>
  <si>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</si>
  <si>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</si>
  <si>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</si>
  <si>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</si>
  <si>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</si>
  <si>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</si>
  <si>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</si>
  <si>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</si>
  <si>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</si>
  <si>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</si>
  <si>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</si>
  <si>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</si>
  <si>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</si>
  <si>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</si>
  <si>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</si>
  <si>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</si>
  <si>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</si>
  <si>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</si>
  <si>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</si>
  <si>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</si>
  <si>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</si>
  <si>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</si>
  <si>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</si>
  <si>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</si>
  <si>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</si>
  <si>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</si>
  <si>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</si>
  <si>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</si>
  <si>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</si>
  <si>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</si>
  <si>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</si>
  <si>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</si>
  <si>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</si>
  <si>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</si>
  <si>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</si>
  <si>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</si>
  <si>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</si>
  <si>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</si>
  <si>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</si>
  <si>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</si>
  <si>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</si>
  <si>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</si>
  <si>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</si>
  <si>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</si>
  <si>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</si>
  <si>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</si>
  <si>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</si>
  <si>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</si>
  <si>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</si>
  <si>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</si>
  <si>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</si>
  <si>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</si>
  <si>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</si>
  <si>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</si>
  <si>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</si>
  <si>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</si>
  <si>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</si>
  <si>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</si>
  <si>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</si>
  <si>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</si>
  <si>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</si>
  <si>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</si>
  <si>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</si>
  <si>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</si>
  <si>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</si>
  <si>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</si>
  <si>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</si>
  <si>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</si>
  <si>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</si>
  <si>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</si>
  <si>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</si>
  <si>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</si>
  <si>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</si>
  <si>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</si>
  <si>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</si>
  <si>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</si>
  <si>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</si>
  <si>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</si>
  <si>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</si>
  <si>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</si>
  <si>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</si>
  <si>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</si>
  <si>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</si>
  <si>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</si>
  <si>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</si>
  <si>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</si>
  <si>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</si>
  <si>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</si>
  <si>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</si>
  <si>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</si>
  <si>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</si>
  <si>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</si>
  <si>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</si>
  <si>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</si>
  <si>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</si>
  <si>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</si>
  <si>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</si>
  <si>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</si>
  <si>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</si>
  <si>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</si>
  <si>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</si>
  <si>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</si>
  <si>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</si>
  <si>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</si>
  <si>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</si>
  <si>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</si>
  <si>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</si>
  <si>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</si>
  <si>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</si>
  <si>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</si>
  <si>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</si>
  <si>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</si>
  <si>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</si>
  <si>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</si>
  <si>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</si>
  <si>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</si>
  <si>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</si>
  <si>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</si>
  <si>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</si>
  <si>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</si>
  <si>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</si>
  <si>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</si>
  <si>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</si>
  <si>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</si>
  <si>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</si>
  <si>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</si>
  <si>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</si>
  <si>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</si>
  <si>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</si>
  <si>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</si>
  <si>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</si>
  <si>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</si>
  <si>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</si>
  <si>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</si>
  <si>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</si>
  <si>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</si>
  <si>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</si>
  <si>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</si>
  <si>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</si>
  <si>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</si>
  <si>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</si>
  <si>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</si>
  <si>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</si>
  <si>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</si>
  <si>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</si>
  <si>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</si>
  <si>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</si>
  <si>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</si>
  <si>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</si>
  <si>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</si>
  <si>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</si>
  <si>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</si>
  <si>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</si>
  <si>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</si>
  <si>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</si>
  <si>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</si>
  <si>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</si>
  <si>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</si>
  <si>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</si>
  <si>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</si>
  <si>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</si>
  <si>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</si>
  <si>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</si>
  <si>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</si>
  <si>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</si>
  <si>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</si>
  <si>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</si>
  <si>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</si>
  <si>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</si>
  <si>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</si>
  <si>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</si>
  <si>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</si>
  <si>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</si>
  <si>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</si>
  <si>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</si>
  <si>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</si>
  <si>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</si>
  <si>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</si>
  <si>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</si>
  <si>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</si>
  <si>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</si>
  <si>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</si>
  <si>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</si>
  <si>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</si>
  <si>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</si>
  <si>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</si>
  <si>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</si>
  <si>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</si>
  <si>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</si>
  <si>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</si>
  <si>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</si>
  <si>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</si>
  <si>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</si>
  <si>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</si>
  <si>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</si>
  <si>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</si>
  <si>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</si>
  <si>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</si>
  <si>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</si>
  <si>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</si>
  <si>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</si>
  <si>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</si>
  <si>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</si>
  <si>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</si>
  <si>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</si>
  <si>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</si>
  <si>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</si>
  <si>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</si>
  <si>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</si>
  <si>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</si>
  <si>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</si>
  <si>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</si>
  <si>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</si>
  <si>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</si>
  <si>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</si>
  <si>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</si>
  <si>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</si>
  <si>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</si>
  <si>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</si>
  <si>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</si>
  <si>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</si>
  <si>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</si>
  <si>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</si>
  <si>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</si>
  <si>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</si>
  <si>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</si>
  <si>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</si>
  <si>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</si>
  <si>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</si>
  <si>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</si>
  <si>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</si>
  <si>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</si>
  <si>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</si>
  <si>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</si>
  <si>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</si>
  <si>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</si>
  <si>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</si>
  <si>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</si>
  <si>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</si>
  <si>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</si>
  <si>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</si>
  <si>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</si>
  <si>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</si>
  <si>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</si>
  <si>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</si>
  <si>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</si>
  <si>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</si>
  <si>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</si>
  <si>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</si>
  <si>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</si>
  <si>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</si>
  <si>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</si>
  <si>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</si>
  <si>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</si>
  <si>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</si>
  <si>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</si>
  <si>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</si>
  <si>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</si>
  <si>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</si>
  <si>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</si>
  <si>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</si>
  <si>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</si>
  <si>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</si>
  <si>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</si>
  <si>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</si>
  <si>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</si>
  <si>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</si>
  <si>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</si>
  <si>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</si>
  <si>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</si>
  <si>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</si>
  <si>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</si>
  <si>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</si>
  <si>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</si>
  <si>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</si>
  <si>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</si>
  <si>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</si>
  <si>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</si>
  <si>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</si>
  <si>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</si>
  <si>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</si>
  <si>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</si>
  <si>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</si>
  <si>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</si>
  <si>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</si>
  <si>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</si>
  <si>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</si>
  <si>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</si>
  <si>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</si>
  <si>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</si>
  <si>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</si>
  <si>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</si>
  <si>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</si>
  <si>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</si>
  <si>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</si>
  <si>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</si>
  <si>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</si>
  <si>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</si>
  <si>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</si>
  <si>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</si>
  <si>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</si>
  <si>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</si>
  <si>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</si>
  <si>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</si>
  <si>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</si>
  <si>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</si>
  <si>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</si>
  <si>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</si>
  <si>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</si>
  <si>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</si>
  <si>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</si>
  <si>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</si>
  <si>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</si>
  <si>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</si>
  <si>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</si>
  <si>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</si>
  <si>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</si>
  <si>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</si>
  <si>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</si>
  <si>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</si>
  <si>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</si>
  <si>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</si>
  <si>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</si>
  <si>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</si>
  <si>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</si>
  <si>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</si>
  <si>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</si>
  <si>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</si>
  <si>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</si>
  <si>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</si>
  <si>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</si>
  <si>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</si>
  <si>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</si>
  <si>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</si>
  <si>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</si>
  <si>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</si>
  <si>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</si>
  <si>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</si>
  <si>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</si>
  <si>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</si>
  <si>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</si>
  <si>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</si>
  <si>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</si>
  <si>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</si>
  <si>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</si>
  <si>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</si>
  <si>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</si>
  <si>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</si>
  <si>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</si>
  <si>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</si>
  <si>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</si>
  <si>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</si>
  <si>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</si>
  <si>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</si>
  <si>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</si>
  <si>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</si>
  <si>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</si>
  <si>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</si>
  <si>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</si>
  <si>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</si>
  <si>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</si>
  <si>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</si>
  <si>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</si>
  <si>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</si>
  <si>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</si>
  <si>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</si>
  <si>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</si>
  <si>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</si>
  <si>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</si>
  <si>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</si>
  <si>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</si>
  <si>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</si>
  <si>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</si>
  <si>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</si>
  <si>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</si>
  <si>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</si>
  <si>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</si>
  <si>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</si>
  <si>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</si>
  <si>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</si>
  <si>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</si>
  <si>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</si>
  <si>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</si>
  <si>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</si>
  <si>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</si>
  <si>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</si>
  <si>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</si>
  <si>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</si>
  <si>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</si>
  <si>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</si>
  <si>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</si>
  <si>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</si>
  <si>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</si>
  <si>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</si>
  <si>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</si>
  <si>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</si>
  <si>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</si>
  <si>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</si>
  <si>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</si>
  <si>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</si>
  <si>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</si>
  <si>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</si>
  <si>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</si>
  <si>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</si>
  <si>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</si>
  <si>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</si>
  <si>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</si>
  <si>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</si>
  <si>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</si>
  <si>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</si>
  <si>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</si>
  <si>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</si>
  <si>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</si>
  <si>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</si>
  <si>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</si>
  <si>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</si>
  <si>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</si>
  <si>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</si>
  <si>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</si>
  <si>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</si>
  <si>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</si>
  <si>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</si>
  <si>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</si>
  <si>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</si>
  <si>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</si>
  <si>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</si>
  <si>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</si>
  <si>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</si>
  <si>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</si>
  <si>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</si>
  <si>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</si>
  <si>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</si>
  <si>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</si>
  <si>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</si>
  <si>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</si>
  <si>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</si>
  <si>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</si>
  <si>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</si>
  <si>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</si>
  <si>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</si>
  <si>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</si>
  <si>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</si>
  <si>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</si>
  <si>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</si>
  <si>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</si>
  <si>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</si>
  <si>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</si>
  <si>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</si>
  <si>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</si>
  <si>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</si>
  <si>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</si>
  <si>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</si>
  <si>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</si>
  <si>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</si>
  <si>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</si>
  <si>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</si>
  <si>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</si>
  <si>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</si>
  <si>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</si>
  <si>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</si>
  <si>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</si>
  <si>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</si>
  <si>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</si>
  <si>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</si>
  <si>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</si>
  <si>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</si>
  <si>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</si>
  <si>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</si>
  <si>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</si>
  <si>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</si>
  <si>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</si>
  <si>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</si>
  <si>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</si>
  <si>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</si>
  <si>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</si>
  <si>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</si>
  <si>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</si>
  <si>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</si>
  <si>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</si>
  <si>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</si>
  <si>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</si>
  <si>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</si>
  <si>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</si>
  <si>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</si>
  <si>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</si>
  <si>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</si>
  <si>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</si>
  <si>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</si>
  <si>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</si>
  <si>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</si>
  <si>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</si>
  <si>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</si>
  <si>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</si>
  <si>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</si>
  <si>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</si>
  <si>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</si>
  <si>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</si>
  <si>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</si>
  <si>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</si>
  <si>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</si>
  <si>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</si>
  <si>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</si>
  <si>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</si>
  <si>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</si>
  <si>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</si>
  <si>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</si>
  <si>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</si>
  <si>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</si>
  <si>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</si>
  <si>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</si>
  <si>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</si>
  <si>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</si>
  <si>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</si>
  <si>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</si>
  <si>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</si>
  <si>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</si>
  <si>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</si>
  <si>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</si>
  <si>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</si>
  <si>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</si>
  <si>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</si>
  <si>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</si>
  <si>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</si>
  <si>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</si>
  <si>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</si>
  <si>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</si>
  <si>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</si>
  <si>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</si>
  <si>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</si>
  <si>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</si>
  <si>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</si>
  <si>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</si>
  <si>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</si>
  <si>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</si>
  <si>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</si>
  <si>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</si>
  <si>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</si>
  <si>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</si>
  <si>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</si>
  <si>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</si>
  <si>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</si>
  <si>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</si>
  <si>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</si>
  <si>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</si>
  <si>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</si>
  <si>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</si>
  <si>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</si>
  <si>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</si>
  <si>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</si>
  <si>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</si>
  <si>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</si>
  <si>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</si>
  <si>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</si>
  <si>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</si>
  <si>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</si>
  <si>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</si>
  <si>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</si>
  <si>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</si>
  <si>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</si>
  <si>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</si>
  <si>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</si>
  <si>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</si>
  <si>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</si>
  <si>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</si>
  <si>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</si>
  <si>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</si>
  <si>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</si>
  <si>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</si>
  <si>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</si>
  <si>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</si>
  <si>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</si>
  <si>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</si>
  <si>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</si>
  <si>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</si>
  <si>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</si>
  <si>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</si>
  <si>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</si>
  <si>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</si>
  <si>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</si>
  <si>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</si>
  <si>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</si>
  <si>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</si>
  <si>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</si>
  <si>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</si>
  <si>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</si>
  <si>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</si>
  <si>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</si>
  <si>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</si>
  <si>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</si>
  <si>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</si>
  <si>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</si>
  <si>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</si>
  <si>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</si>
  <si>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</si>
  <si>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</si>
  <si>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</si>
  <si>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</si>
  <si>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</si>
  <si>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</si>
  <si>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</si>
  <si>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</si>
  <si>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</si>
  <si>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</si>
  <si>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</si>
  <si>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</si>
  <si>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</si>
  <si>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</si>
  <si>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</si>
  <si>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</si>
  <si>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</si>
  <si>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</si>
  <si>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</si>
  <si>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</si>
  <si>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</si>
  <si>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</si>
  <si>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</si>
  <si>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</si>
  <si>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</si>
  <si>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</si>
  <si>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</si>
  <si>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</si>
  <si>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</si>
  <si>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</si>
  <si>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</si>
  <si>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</si>
  <si>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</si>
  <si>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</si>
  <si>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</si>
  <si>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</si>
  <si>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</si>
  <si>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</si>
  <si>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</si>
  <si>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</si>
  <si>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</si>
  <si>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</si>
  <si>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</si>
  <si>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</si>
  <si>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</si>
  <si>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</si>
  <si>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</si>
  <si>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</si>
  <si>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</si>
  <si>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</si>
  <si>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</si>
  <si>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</si>
  <si>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</si>
  <si>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</si>
  <si>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</si>
  <si>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</si>
  <si>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</si>
  <si>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</si>
  <si>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</si>
  <si>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</si>
  <si>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</si>
  <si>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</si>
  <si>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</si>
  <si>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</si>
  <si>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</si>
  <si>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</si>
  <si>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</si>
  <si>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</si>
  <si>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</si>
  <si>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</si>
  <si>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</si>
  <si>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</si>
  <si>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</si>
  <si>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</si>
  <si>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</si>
  <si>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</si>
  <si>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</si>
  <si>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</si>
  <si>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</si>
  <si>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</si>
  <si>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</si>
  <si>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</si>
  <si>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</si>
  <si>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</si>
  <si>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</si>
  <si>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</si>
  <si>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</si>
  <si>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</si>
  <si>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</si>
  <si>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</si>
  <si>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</si>
  <si>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</si>
  <si>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</si>
  <si>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</si>
  <si>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</si>
  <si>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</si>
  <si>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</si>
  <si>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</si>
  <si>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</si>
  <si>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</si>
  <si>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</si>
  <si>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</si>
  <si>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</si>
  <si>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</si>
  <si>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</si>
  <si>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</si>
  <si>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</si>
  <si>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</si>
  <si>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</si>
  <si>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</si>
  <si>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</si>
  <si>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</si>
  <si>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</si>
  <si>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</si>
  <si>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</si>
  <si>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</si>
  <si>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</si>
  <si>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</si>
  <si>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</si>
  <si>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</si>
  <si>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</si>
  <si>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</si>
  <si>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</si>
  <si>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</si>
  <si>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</si>
  <si>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</si>
  <si>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</si>
  <si>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</si>
  <si>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</si>
  <si>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</si>
  <si>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</si>
  <si>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</si>
  <si>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</si>
  <si>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</si>
  <si>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</si>
  <si>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</si>
  <si>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</si>
  <si>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</si>
  <si>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</si>
  <si>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</si>
  <si>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</si>
  <si>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</si>
  <si>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</si>
  <si>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</si>
  <si>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</si>
  <si>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</si>
  <si>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</si>
  <si>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</si>
  <si>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</si>
  <si>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</si>
  <si>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</si>
  <si>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</si>
  <si>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</si>
  <si>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</si>
  <si>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</si>
  <si>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</si>
  <si>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</si>
  <si>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</si>
  <si>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</si>
  <si>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</si>
  <si>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</si>
  <si>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</si>
  <si>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</si>
  <si>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</si>
  <si>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</si>
  <si>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</si>
  <si>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</si>
  <si>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</si>
  <si>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</si>
  <si>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</si>
  <si>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</si>
  <si>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</si>
  <si>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</si>
  <si>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</si>
  <si>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</si>
  <si>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</si>
  <si>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</si>
  <si>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</si>
  <si>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</si>
  <si>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</si>
  <si>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</si>
  <si>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</si>
  <si>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</si>
  <si>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</si>
  <si>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</si>
  <si>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</si>
  <si>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</si>
  <si>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</si>
  <si>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</si>
  <si>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</si>
  <si>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</si>
  <si>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</si>
  <si>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</si>
  <si>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</si>
  <si>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</si>
  <si>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</si>
  <si>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</si>
  <si>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</si>
  <si>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</si>
  <si>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</si>
  <si>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</si>
  <si>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</si>
  <si>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</si>
  <si>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</si>
  <si>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</si>
  <si>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</si>
  <si>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</si>
  <si>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</si>
  <si>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</si>
  <si>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</si>
  <si>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</si>
  <si>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</si>
  <si>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</si>
  <si>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</si>
  <si>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</si>
  <si>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</si>
  <si>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</si>
  <si>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</si>
  <si>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</si>
  <si>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</si>
  <si>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</si>
  <si>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</si>
  <si>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</si>
  <si>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</si>
  <si>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</si>
  <si>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</si>
  <si>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</si>
  <si>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</si>
  <si>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</si>
  <si>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</si>
  <si>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</si>
  <si>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</si>
  <si>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</si>
  <si>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</si>
  <si>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</si>
  <si>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</si>
  <si>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</si>
  <si>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</si>
  <si>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</si>
  <si>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</si>
  <si>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</si>
  <si>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</si>
  <si>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</si>
  <si>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</si>
  <si>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</si>
  <si>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</si>
  <si>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</si>
  <si>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</si>
  <si>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</si>
  <si>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</si>
  <si>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</si>
  <si>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</si>
  <si>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</si>
  <si>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</si>
  <si>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</si>
  <si>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</si>
  <si>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</si>
  <si>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</si>
  <si>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</si>
  <si>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</si>
  <si>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</si>
  <si>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</si>
  <si>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</si>
  <si>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</si>
  <si>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</si>
  <si>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</si>
  <si>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</si>
  <si>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</si>
  <si>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</si>
  <si>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</si>
  <si>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</si>
  <si>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</si>
  <si>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</si>
  <si>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</si>
  <si>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</si>
  <si>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</si>
  <si>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</si>
  <si>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</si>
  <si>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</si>
  <si>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</si>
  <si>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</si>
  <si>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</si>
  <si>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</si>
  <si>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</si>
  <si>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</si>
  <si>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</si>
  <si>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</si>
  <si>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</si>
  <si>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</si>
  <si>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</si>
  <si>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</si>
  <si>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</si>
  <si>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</si>
  <si>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</si>
  <si>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</si>
  <si>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</si>
  <si>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</si>
  <si>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</si>
  <si>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</si>
  <si>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</si>
  <si>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</si>
  <si>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</si>
  <si>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</si>
  <si>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</si>
  <si>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</si>
  <si>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</si>
  <si>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</si>
  <si>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</si>
  <si>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</si>
  <si>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</si>
  <si>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</si>
  <si>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</si>
  <si>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</si>
  <si>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</si>
  <si>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</si>
  <si>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</si>
  <si>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</si>
  <si>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</si>
  <si>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</si>
  <si>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</si>
  <si>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</si>
  <si>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</si>
  <si>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</si>
  <si>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</si>
  <si>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</si>
  <si>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</si>
  <si>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</si>
  <si>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</si>
  <si>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</si>
  <si>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</si>
  <si>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</si>
  <si>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</si>
  <si>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</si>
  <si>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</si>
  <si>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</si>
  <si>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</si>
  <si>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</si>
  <si>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</si>
  <si>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</si>
  <si>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</si>
  <si>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</si>
  <si>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</si>
  <si>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</si>
  <si>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</si>
  <si>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</si>
  <si>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</si>
  <si>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</si>
  <si>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</si>
  <si>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</si>
  <si>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</si>
  <si>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</si>
  <si>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</si>
  <si>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</si>
  <si>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</si>
  <si>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</si>
  <si>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</si>
  <si>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</si>
  <si>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</si>
  <si>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</si>
  <si>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</si>
  <si>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</si>
  <si>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</si>
  <si>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</si>
  <si>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</si>
  <si>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</si>
  <si>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</si>
  <si>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</si>
  <si>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</si>
  <si>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</si>
  <si>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</si>
  <si>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</si>
  <si>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</si>
  <si>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</si>
  <si>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</si>
  <si>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</si>
  <si>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</si>
  <si>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</si>
  <si>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</si>
  <si>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</si>
  <si>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</si>
  <si>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</si>
  <si>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</si>
  <si>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</si>
  <si>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</si>
  <si>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</si>
  <si>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</si>
  <si>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</si>
  <si>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</si>
  <si>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</si>
  <si>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</si>
  <si>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</si>
  <si>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</si>
  <si>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</si>
  <si>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</si>
  <si>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</si>
  <si>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</si>
  <si>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</si>
  <si>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</si>
  <si>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</si>
  <si>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</si>
  <si>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</si>
  <si>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</si>
  <si>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</si>
  <si>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</si>
  <si>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</si>
  <si>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</si>
  <si>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</si>
  <si>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</si>
  <si>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</si>
  <si>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</si>
  <si>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</si>
  <si>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</si>
  <si>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</si>
  <si>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</si>
  <si>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</si>
  <si>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</si>
  <si>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</si>
  <si>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</si>
  <si>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</si>
  <si>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</si>
  <si>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</si>
  <si>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</si>
  <si>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</si>
  <si>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</si>
  <si>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</si>
  <si>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</si>
  <si>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</si>
  <si>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</si>
  <si>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</si>
  <si>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</si>
  <si>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</si>
  <si>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</si>
  <si>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</si>
  <si>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</si>
  <si>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</si>
  <si>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</si>
  <si>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</si>
  <si>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</si>
  <si>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</si>
  <si>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</si>
  <si>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</si>
  <si>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</si>
  <si>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</si>
  <si>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</si>
  <si>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</si>
  <si>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</si>
  <si>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</si>
  <si>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</si>
  <si>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</si>
  <si>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</si>
  <si>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</si>
  <si>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</si>
  <si>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</si>
  <si>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</si>
  <si>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</si>
  <si>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</si>
  <si>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</si>
  <si>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</si>
  <si>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</si>
  <si>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</si>
  <si>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</si>
  <si>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</si>
  <si>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</si>
  <si>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</si>
  <si>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</si>
  <si>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</si>
  <si>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</si>
  <si>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</si>
  <si>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</si>
  <si>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</si>
  <si>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</si>
  <si>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</si>
  <si>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</si>
  <si>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</si>
  <si>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</si>
  <si>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</si>
  <si>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</si>
  <si>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</si>
  <si>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</si>
  <si>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</si>
  <si>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</si>
  <si>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</si>
  <si>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</si>
  <si>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</si>
  <si>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</si>
  <si>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</si>
  <si>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</si>
  <si>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</si>
  <si>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</si>
  <si>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</si>
  <si>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</si>
  <si>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</si>
  <si>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</si>
  <si>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</si>
  <si>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</si>
  <si>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</si>
  <si>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</si>
  <si>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</si>
  <si>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</si>
  <si>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</si>
  <si>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</si>
  <si>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</si>
  <si>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</si>
  <si>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</si>
  <si>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</si>
  <si>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</si>
  <si>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</si>
  <si>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</si>
  <si>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</si>
  <si>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</si>
  <si>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</si>
  <si>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</si>
  <si>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</si>
  <si>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</si>
  <si>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</si>
  <si>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</si>
  <si>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</si>
  <si>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</si>
  <si>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</si>
  <si>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</si>
  <si>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</si>
  <si>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</si>
  <si>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</si>
  <si>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</si>
  <si>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</si>
  <si>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</si>
  <si>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</si>
  <si>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</si>
  <si>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</si>
  <si>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</si>
  <si>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</si>
  <si>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</si>
  <si>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</si>
  <si>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</si>
  <si>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</si>
  <si>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</si>
  <si>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</si>
  <si>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</si>
  <si>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</si>
  <si>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</si>
  <si>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</si>
  <si>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</si>
  <si>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</si>
  <si>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</si>
  <si>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</si>
  <si>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</si>
  <si>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</si>
  <si>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</si>
  <si>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</si>
  <si>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</si>
  <si>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</si>
  <si>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</si>
  <si>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</si>
  <si>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</si>
  <si>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</si>
  <si>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</si>
  <si>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</si>
  <si>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</si>
  <si>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</si>
  <si>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</si>
  <si>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</si>
  <si>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</si>
  <si>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</si>
  <si>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</si>
  <si>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</si>
  <si>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</si>
  <si>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</si>
  <si>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</si>
  <si>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</si>
  <si>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</si>
  <si>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</si>
  <si>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</si>
  <si>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</si>
  <si>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</si>
  <si>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</si>
  <si>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</si>
  <si>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</si>
  <si>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</si>
  <si>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</si>
  <si>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</si>
  <si>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</si>
  <si>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</si>
  <si>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</si>
  <si>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</si>
  <si>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</si>
  <si>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</si>
  <si>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</si>
  <si>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</si>
  <si>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</si>
  <si>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</si>
  <si>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</si>
  <si>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</si>
  <si>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</si>
  <si>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</si>
  <si>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</si>
  <si>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</si>
  <si>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</si>
  <si>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</si>
  <si>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</si>
  <si>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</si>
  <si>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</si>
  <si>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</si>
  <si>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</si>
  <si>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</si>
  <si>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</si>
  <si>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</si>
  <si>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</si>
  <si>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</si>
  <si>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</si>
  <si>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</si>
  <si>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</si>
  <si>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</si>
  <si>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</si>
  <si>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</si>
  <si>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</si>
  <si>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</si>
  <si>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</si>
  <si>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</si>
  <si>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</si>
  <si>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</si>
  <si>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</si>
  <si>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</si>
  <si>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</si>
  <si>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</si>
  <si>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</si>
  <si>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</si>
  <si>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</si>
  <si>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</si>
  <si>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</si>
  <si>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</si>
  <si>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</si>
  <si>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</si>
  <si>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</si>
  <si>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</si>
  <si>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</si>
  <si>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</si>
  <si>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</si>
  <si>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</si>
  <si>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</si>
  <si>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</si>
  <si>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</si>
  <si>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</si>
  <si>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</si>
  <si>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</si>
  <si>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</si>
  <si>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</si>
  <si>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</si>
  <si>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</si>
  <si>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</si>
  <si>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</si>
  <si>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</si>
  <si>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</si>
  <si>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</si>
  <si>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</si>
  <si>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</si>
  <si>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</si>
  <si>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</si>
  <si>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</si>
  <si>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</si>
  <si>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</si>
  <si>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</si>
  <si>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</si>
  <si>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</si>
  <si>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</si>
  <si>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</si>
  <si>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</si>
  <si>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</si>
  <si>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</si>
  <si>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</si>
  <si>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</si>
  <si>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</si>
  <si>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</si>
  <si>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</si>
  <si>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</si>
  <si>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</si>
  <si>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</si>
  <si>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</si>
  <si>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</si>
  <si>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</si>
  <si>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</si>
  <si>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</si>
  <si>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</si>
  <si>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</si>
  <si>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</si>
  <si>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</si>
  <si>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</si>
  <si>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</si>
  <si>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</si>
  <si>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</si>
  <si>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</si>
  <si>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</si>
  <si>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</si>
  <si>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</si>
  <si>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</si>
  <si>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</si>
  <si>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</si>
  <si>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</si>
  <si>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</si>
  <si>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</si>
  <si>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</si>
  <si>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</si>
  <si>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</si>
  <si>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</si>
  <si>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</si>
  <si>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</si>
  <si>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</si>
  <si>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</si>
  <si>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</si>
  <si>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</si>
  <si>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</si>
  <si>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</si>
  <si>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</si>
  <si>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</si>
  <si>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</si>
  <si>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</si>
  <si>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</si>
  <si>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</si>
  <si>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</si>
  <si>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</si>
  <si>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</si>
  <si>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</si>
  <si>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</si>
  <si>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</si>
  <si>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</si>
  <si>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</si>
  <si>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</si>
  <si>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</si>
  <si>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</si>
  <si>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</si>
  <si>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</si>
  <si>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</si>
  <si>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</si>
  <si>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</si>
  <si>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</si>
  <si>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</si>
  <si>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</si>
  <si>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</si>
  <si>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</si>
  <si>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</si>
  <si>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</si>
  <si>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</si>
  <si>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</si>
  <si>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</si>
  <si>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</si>
  <si>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</si>
  <si>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</si>
  <si>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</si>
  <si>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</si>
  <si>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</si>
  <si>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</si>
  <si>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</si>
  <si>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</si>
  <si>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</si>
  <si>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</si>
  <si>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</si>
  <si>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</si>
  <si>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</si>
  <si>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</si>
  <si>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</si>
  <si>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</si>
  <si>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</si>
  <si>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</si>
  <si>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</si>
  <si>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</si>
  <si>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</si>
  <si>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</si>
  <si>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</si>
  <si>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</si>
  <si>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</si>
  <si>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</si>
  <si>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</si>
  <si>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</si>
  <si>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</si>
  <si>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</si>
  <si>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</si>
  <si>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</si>
  <si>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</si>
  <si>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</si>
  <si>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</si>
  <si>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</si>
  <si>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</si>
  <si>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</si>
  <si>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</si>
  <si>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</si>
  <si>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</si>
  <si>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</si>
  <si>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</si>
  <si>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</si>
  <si>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</si>
  <si>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</si>
  <si>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</si>
  <si>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</si>
  <si>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</si>
  <si>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</si>
  <si>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</si>
  <si>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</si>
  <si>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</si>
  <si>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</si>
  <si>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</si>
  <si>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</si>
  <si>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</si>
  <si>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</si>
  <si>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</si>
  <si>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</si>
  <si>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</si>
  <si>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</si>
  <si>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</si>
  <si>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</si>
  <si>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</si>
  <si>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</si>
  <si>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</si>
  <si>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</si>
  <si>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</si>
  <si>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</si>
  <si>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</si>
  <si>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</si>
  <si>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</si>
  <si>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</si>
  <si>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</si>
  <si>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</si>
  <si>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</si>
  <si>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</si>
  <si>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</si>
  <si>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</si>
  <si>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</si>
  <si>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</si>
  <si>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</si>
  <si>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</si>
  <si>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</si>
  <si>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</si>
  <si>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</si>
  <si>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</si>
  <si>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</si>
  <si>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</si>
  <si>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</si>
  <si>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</si>
  <si>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</si>
  <si>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</si>
  <si>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</si>
  <si>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</si>
  <si>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</si>
  <si>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</si>
  <si>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</si>
  <si>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</si>
  <si>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</si>
  <si>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</si>
  <si>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</si>
  <si>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</si>
  <si>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</si>
  <si>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</si>
  <si>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</si>
  <si>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</si>
  <si>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</si>
  <si>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</si>
  <si>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</si>
  <si>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</si>
  <si>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</si>
  <si>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</si>
  <si>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</si>
  <si>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</si>
  <si>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</si>
  <si>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</si>
  <si>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</si>
  <si>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</si>
  <si>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</si>
  <si>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</si>
  <si>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</si>
  <si>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</si>
  <si>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</si>
  <si>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</si>
  <si>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</si>
  <si>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</si>
  <si>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</si>
  <si>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</si>
  <si>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</si>
  <si>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</si>
  <si>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</si>
  <si>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</si>
  <si>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</si>
  <si>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</si>
  <si>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</si>
  <si>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</si>
  <si>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</si>
  <si>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</si>
  <si>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</si>
  <si>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</si>
  <si>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</si>
  <si>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</si>
  <si>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</si>
  <si>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</si>
  <si>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</si>
  <si>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</si>
  <si>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</si>
  <si>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</si>
  <si>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</si>
  <si>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</si>
  <si>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</si>
  <si>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</si>
  <si>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</si>
  <si>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</si>
  <si>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</si>
  <si>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</si>
  <si>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</si>
  <si>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</si>
  <si>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</si>
  <si>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</si>
  <si>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</si>
  <si>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</si>
  <si>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</si>
  <si>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</si>
  <si>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</si>
  <si>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</si>
  <si>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</si>
  <si>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</si>
  <si>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</si>
  <si>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</si>
  <si>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</si>
  <si>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</si>
  <si>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</si>
  <si>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</si>
  <si>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</si>
  <si>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</si>
  <si>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</si>
  <si>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</si>
  <si>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</si>
  <si>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</si>
  <si>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</si>
  <si>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</si>
  <si>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</si>
  <si>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</si>
  <si>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</si>
  <si>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</si>
  <si>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</si>
  <si>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</si>
  <si>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</si>
  <si>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</si>
  <si>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</si>
  <si>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</si>
  <si>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</si>
  <si>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</si>
  <si>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</si>
  <si>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</si>
  <si>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</si>
  <si>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</si>
  <si>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</si>
  <si>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</si>
  <si>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</si>
  <si>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</si>
  <si>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</si>
  <si>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</si>
  <si>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</si>
  <si>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</si>
  <si>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</si>
  <si>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</si>
  <si>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</si>
  <si>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</si>
  <si>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</si>
  <si>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</si>
  <si>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</si>
  <si>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</si>
  <si>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</si>
  <si>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</si>
  <si>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</si>
  <si>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</si>
  <si>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</si>
  <si>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</si>
  <si>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</si>
  <si>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</si>
  <si>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</si>
  <si>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</si>
  <si>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</si>
  <si>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</si>
  <si>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</si>
  <si>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</si>
  <si>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</si>
  <si>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</si>
  <si>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</si>
  <si>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</si>
  <si>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</si>
  <si>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</si>
  <si>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</si>
  <si>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</si>
  <si>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</si>
  <si>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</si>
  <si>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</si>
  <si>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</si>
  <si>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</si>
  <si>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</si>
  <si>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</si>
  <si>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</si>
  <si>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</si>
  <si>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</si>
  <si>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</si>
  <si>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</si>
  <si>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</si>
  <si>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</si>
  <si>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</si>
  <si>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</si>
  <si>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</si>
  <si>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</si>
  <si>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</si>
  <si>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</si>
  <si>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</si>
  <si>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</si>
  <si>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</si>
  <si>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</si>
  <si>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</si>
  <si>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</si>
  <si>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</si>
  <si>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</si>
  <si>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</si>
  <si>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</si>
  <si>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</si>
  <si>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</si>
  <si>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</si>
  <si>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</si>
  <si>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</si>
  <si>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</si>
  <si>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</si>
  <si>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</si>
  <si>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</si>
  <si>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</si>
  <si>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</si>
  <si>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</si>
  <si>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</si>
  <si>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</si>
  <si>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</si>
  <si>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</si>
  <si>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</si>
  <si>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</si>
  <si>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</si>
  <si>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</si>
  <si>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</si>
  <si>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</si>
  <si>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</si>
  <si>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</si>
  <si>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</si>
  <si>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</si>
  <si>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</si>
  <si>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</si>
  <si>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</si>
  <si>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</si>
  <si>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</si>
  <si>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</si>
  <si>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</si>
  <si>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</si>
  <si>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</si>
  <si>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</si>
  <si>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</si>
  <si>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</si>
  <si>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</si>
  <si>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</si>
  <si>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</si>
  <si>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</si>
  <si>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</si>
  <si>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</si>
  <si>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</si>
  <si>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</si>
  <si>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</si>
  <si>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</si>
  <si>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</si>
  <si>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</si>
  <si>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</si>
  <si>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</si>
  <si>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</si>
  <si>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</si>
  <si>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</si>
  <si>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</si>
  <si>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</si>
  <si>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</si>
  <si>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</si>
  <si>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</si>
  <si>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</si>
  <si>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</si>
  <si>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</si>
  <si>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</si>
  <si>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</si>
  <si>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</si>
  <si>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</si>
  <si>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</si>
  <si>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</si>
  <si>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</si>
  <si>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</si>
  <si>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</si>
  <si>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</si>
  <si>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</si>
  <si>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</si>
  <si>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</si>
  <si>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</si>
  <si>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</si>
  <si>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</si>
  <si>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</si>
  <si>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</si>
  <si>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</si>
  <si>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</si>
  <si>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</si>
  <si>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</si>
  <si>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</si>
  <si>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</si>
  <si>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</si>
  <si>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</si>
  <si>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</si>
  <si>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</si>
  <si>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</si>
  <si>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</si>
  <si>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</si>
  <si>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</si>
  <si>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</si>
  <si>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</si>
  <si>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</si>
  <si>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</si>
  <si>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</si>
  <si>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</si>
  <si>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</si>
  <si>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</si>
  <si>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</si>
  <si>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</si>
  <si>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</si>
  <si>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</si>
  <si>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</si>
  <si>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</si>
  <si>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</si>
  <si>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</si>
  <si>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</si>
  <si>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</si>
  <si>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</si>
  <si>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</si>
  <si>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</si>
  <si>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</si>
  <si>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</si>
  <si>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</si>
  <si>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</si>
  <si>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</si>
  <si>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</si>
  <si>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</si>
  <si>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</si>
  <si>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</si>
  <si>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</si>
  <si>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</si>
  <si>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</si>
  <si>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</si>
  <si>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</si>
  <si>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</si>
  <si>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</si>
  <si>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</si>
  <si>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</si>
  <si>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</si>
  <si>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</si>
  <si>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</si>
  <si>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</si>
  <si>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</si>
  <si>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</si>
  <si>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</si>
  <si>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</si>
  <si>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</si>
  <si>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</si>
  <si>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</si>
  <si>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</si>
  <si>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</si>
  <si>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</si>
  <si>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</si>
  <si>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</si>
  <si>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</si>
  <si>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</si>
  <si>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</si>
  <si>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</si>
  <si>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</si>
  <si>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</si>
  <si>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</si>
  <si>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</si>
  <si>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</si>
  <si>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</si>
  <si>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</si>
  <si>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</si>
  <si>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</si>
  <si>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</si>
  <si>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</si>
  <si>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</si>
  <si>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</si>
  <si>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</si>
  <si>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</si>
  <si>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</si>
  <si>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</si>
  <si>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</si>
  <si>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</si>
  <si>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</si>
  <si>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</si>
  <si>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</si>
  <si>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</si>
  <si>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</si>
  <si>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</si>
  <si>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</si>
  <si>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</si>
  <si>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</si>
  <si>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</si>
  <si>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</si>
  <si>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</si>
  <si>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</si>
  <si>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</si>
  <si>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</si>
  <si>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</si>
  <si>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</si>
  <si>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</si>
  <si>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</si>
  <si>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</si>
  <si>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</si>
  <si>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</si>
  <si>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</si>
  <si>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</si>
  <si>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</si>
  <si>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</si>
  <si>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</si>
  <si>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</si>
  <si>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</si>
  <si>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</si>
  <si>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</si>
  <si>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</si>
  <si>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</si>
  <si>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</si>
  <si>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</si>
  <si>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</si>
  <si>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</si>
  <si>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</si>
  <si>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</si>
  <si>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</si>
  <si>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</si>
  <si>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</si>
  <si>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</si>
  <si>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</si>
  <si>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</si>
  <si>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</si>
  <si>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</si>
  <si>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</si>
  <si>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</si>
  <si>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</si>
  <si>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</si>
  <si>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</si>
  <si>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</si>
  <si>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</si>
  <si>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</si>
  <si>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</si>
  <si>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</si>
  <si>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</si>
  <si>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</si>
  <si>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</si>
  <si>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</si>
  <si>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</si>
  <si>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</si>
  <si>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</si>
  <si>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</si>
  <si>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</si>
  <si>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</si>
  <si>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</si>
  <si>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</si>
  <si>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</si>
  <si>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</si>
  <si>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</si>
  <si>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</si>
  <si>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</si>
  <si>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</si>
  <si>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</si>
  <si>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</si>
  <si>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</si>
  <si>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</si>
  <si>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</si>
  <si>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</si>
  <si>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</si>
  <si>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</si>
  <si>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</si>
  <si>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</si>
  <si>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</si>
  <si>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</si>
  <si>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</si>
  <si>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</si>
  <si>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</si>
  <si>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</si>
  <si>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</si>
  <si>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</si>
  <si>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</si>
  <si>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</si>
  <si>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</si>
  <si>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</si>
  <si>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</si>
  <si>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</si>
  <si>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</si>
  <si>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</si>
  <si>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</si>
  <si>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</si>
  <si>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</si>
  <si>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</si>
  <si>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</si>
  <si>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</si>
  <si>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</si>
  <si>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</si>
  <si>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</si>
  <si>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</si>
  <si>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</si>
  <si>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</si>
  <si>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</si>
  <si>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</si>
  <si>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</si>
  <si>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</si>
  <si>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</si>
  <si>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</si>
  <si>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</si>
  <si>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</si>
  <si>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</si>
  <si>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</si>
  <si>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</si>
  <si>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</si>
  <si>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</si>
  <si>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</si>
  <si>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</si>
  <si>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</si>
  <si>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</si>
  <si>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</si>
  <si>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</si>
  <si>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</si>
  <si>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</si>
  <si>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</si>
  <si>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</si>
  <si>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</si>
  <si>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</si>
  <si>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</si>
  <si>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</si>
  <si>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</si>
  <si>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</si>
  <si>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</si>
  <si>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</si>
  <si>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</si>
  <si>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</si>
  <si>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</si>
  <si>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</si>
  <si>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</si>
  <si>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</si>
  <si>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</si>
  <si>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</si>
  <si>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</si>
  <si>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</si>
  <si>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</si>
  <si>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</si>
  <si>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</si>
  <si>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</si>
  <si>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</si>
  <si>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</si>
  <si>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</si>
  <si>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</si>
  <si>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</si>
  <si>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</si>
  <si>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</si>
  <si>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</si>
  <si>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</si>
  <si>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</si>
  <si>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</si>
  <si>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</si>
  <si>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</si>
  <si>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</si>
  <si>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</si>
  <si>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</si>
  <si>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</si>
  <si>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</si>
  <si>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</si>
  <si>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</si>
  <si>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</si>
  <si>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</si>
  <si>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</si>
  <si>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</si>
  <si>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</si>
  <si>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</si>
  <si>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</si>
  <si>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</si>
  <si>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</si>
  <si>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</si>
  <si>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</si>
  <si>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</si>
  <si>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</si>
  <si>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</si>
  <si>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</si>
  <si>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</si>
  <si>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</si>
  <si>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</si>
  <si>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</si>
  <si>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</si>
  <si>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</si>
  <si>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</si>
  <si>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</si>
  <si>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</si>
  <si>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</si>
  <si>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</si>
  <si>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</si>
  <si>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</si>
  <si>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</si>
  <si>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</si>
  <si>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</si>
  <si>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</si>
  <si>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</si>
  <si>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</si>
  <si>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</si>
  <si>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</si>
  <si>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</si>
  <si>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</si>
  <si>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</si>
  <si>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</si>
  <si>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</si>
  <si>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</si>
  <si>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</si>
  <si>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</si>
  <si>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</si>
  <si>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</si>
  <si>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</si>
  <si>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</si>
  <si>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</si>
  <si>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</si>
  <si>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</si>
  <si>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</si>
  <si>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</si>
  <si>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</si>
  <si>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</si>
  <si>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</si>
  <si>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</si>
  <si>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</si>
  <si>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</si>
  <si>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</si>
  <si>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</si>
  <si>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</si>
  <si>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</si>
  <si>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</si>
  <si>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</si>
  <si>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</si>
  <si>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</si>
  <si>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</si>
  <si>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</si>
  <si>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</si>
  <si>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</si>
  <si>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</si>
  <si>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</si>
  <si>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</si>
  <si>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</si>
  <si>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</si>
  <si>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</si>
  <si>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</si>
  <si>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</si>
  <si>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</si>
  <si>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</si>
  <si>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</si>
  <si>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</si>
  <si>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</si>
  <si>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</si>
  <si>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</si>
  <si>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</si>
  <si>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</si>
  <si>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</si>
  <si>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</si>
  <si>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</si>
  <si>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</si>
  <si>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</si>
  <si>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</si>
  <si>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</si>
  <si>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</si>
  <si>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</si>
  <si>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</si>
  <si>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</si>
  <si>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</si>
  <si>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</si>
  <si>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</si>
  <si>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</si>
  <si>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</si>
  <si>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</si>
  <si>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</si>
  <si>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</si>
  <si>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</si>
  <si>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</si>
  <si>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</si>
  <si>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</si>
  <si>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</si>
  <si>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</si>
  <si>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</si>
  <si>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</si>
  <si>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</si>
  <si>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</si>
  <si>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</si>
  <si>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</si>
  <si>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</si>
  <si>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</si>
  <si>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</si>
  <si>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</si>
  <si>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</si>
  <si>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</si>
  <si>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</si>
  <si>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</si>
  <si>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</si>
  <si>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</si>
  <si>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</si>
  <si>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</si>
  <si>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</si>
  <si>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</si>
  <si>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</si>
  <si>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</si>
  <si>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</si>
  <si>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</si>
  <si>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</si>
  <si>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</si>
  <si>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</si>
  <si>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</si>
  <si>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</si>
  <si>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</si>
  <si>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</si>
  <si>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</si>
  <si>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</si>
  <si>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</si>
  <si>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</si>
  <si>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</si>
  <si>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</si>
  <si>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</si>
  <si>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</si>
  <si>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</si>
  <si>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</si>
  <si>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</si>
  <si>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</si>
  <si>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</si>
  <si>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</si>
  <si>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</si>
  <si>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</si>
  <si>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</si>
  <si>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</si>
  <si>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</si>
  <si>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</si>
  <si>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</si>
  <si>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</si>
  <si>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</si>
  <si>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</si>
  <si>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</si>
  <si>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</si>
  <si>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</si>
  <si>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</si>
  <si>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</si>
  <si>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</si>
  <si>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</si>
  <si>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</si>
  <si>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</si>
  <si>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</si>
  <si>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</si>
  <si>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</si>
  <si>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</si>
  <si>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</si>
  <si>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</si>
  <si>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</si>
  <si>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</si>
  <si>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</si>
  <si>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</si>
  <si>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</si>
  <si>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</si>
  <si>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</si>
  <si>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</si>
  <si>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</si>
  <si>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</si>
  <si>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</si>
  <si>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</si>
  <si>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</si>
  <si>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</si>
  <si>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</si>
  <si>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</si>
  <si>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</si>
  <si>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</si>
  <si>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</si>
  <si>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</si>
  <si>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</si>
  <si>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</si>
  <si>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</si>
  <si>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</si>
  <si>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</si>
  <si>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</si>
  <si>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</si>
  <si>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</si>
  <si>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</si>
  <si>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</si>
  <si>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</si>
  <si>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</si>
  <si>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</si>
  <si>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</si>
  <si>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</si>
  <si>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</si>
  <si>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</si>
  <si>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</si>
  <si>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</si>
  <si>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</si>
  <si>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</si>
  <si>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</si>
  <si>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</si>
  <si>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</si>
  <si>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</si>
  <si>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</si>
  <si>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</si>
  <si>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</si>
  <si>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</si>
  <si>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</si>
  <si>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</si>
  <si>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</si>
  <si>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</si>
  <si>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</si>
  <si>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</si>
  <si>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</si>
  <si>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</si>
  <si>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</si>
  <si>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</si>
  <si>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</si>
  <si>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</si>
  <si>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</si>
  <si>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</si>
  <si>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</si>
  <si>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</si>
  <si>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</si>
  <si>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</si>
  <si>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</si>
  <si>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</si>
  <si>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</si>
  <si>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</si>
  <si>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</si>
  <si>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</si>
  <si>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</si>
  <si>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</si>
  <si>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</si>
  <si>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</si>
  <si>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</si>
  <si>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</si>
  <si>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</si>
  <si>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</si>
  <si>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</si>
  <si>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</si>
  <si>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</si>
  <si>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</si>
  <si>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</si>
  <si>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</si>
  <si>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</si>
  <si>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</si>
  <si>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</si>
  <si>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</si>
  <si>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</si>
  <si>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</si>
  <si>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</si>
  <si>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</si>
  <si>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</si>
  <si>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</si>
  <si>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</si>
  <si>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</si>
  <si>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</si>
  <si>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</si>
  <si>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</si>
  <si>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</si>
  <si>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</si>
  <si>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</si>
  <si>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</si>
  <si>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</si>
  <si>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</si>
  <si>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</si>
  <si>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</si>
  <si>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</si>
  <si>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</si>
  <si>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</si>
  <si>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</si>
  <si>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</si>
  <si>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</si>
  <si>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</si>
  <si>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</si>
  <si>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</si>
  <si>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</si>
  <si>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</si>
  <si>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</si>
  <si>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</si>
  <si>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</si>
  <si>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</si>
  <si>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</si>
  <si>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</si>
  <si>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</si>
  <si>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</si>
  <si>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</si>
  <si>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</si>
  <si>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</si>
  <si>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</si>
  <si>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</si>
  <si>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</si>
  <si>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</si>
  <si>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</si>
  <si>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</si>
  <si>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</si>
  <si>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</si>
  <si>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</si>
  <si>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</si>
  <si>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</si>
  <si>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</si>
  <si>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</si>
  <si>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</si>
  <si>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</si>
  <si>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</si>
  <si>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</si>
  <si>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</si>
  <si>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</si>
  <si>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</si>
  <si>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</si>
  <si>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</si>
  <si>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</si>
  <si>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</si>
  <si>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</si>
  <si>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</si>
  <si>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</si>
  <si>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</si>
  <si>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</si>
  <si>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</si>
  <si>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</si>
  <si>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</si>
  <si>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</si>
  <si>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</si>
  <si>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</si>
  <si>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</si>
  <si>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</si>
  <si>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</si>
  <si>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</si>
  <si>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</si>
  <si>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</si>
  <si>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</si>
  <si>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</si>
  <si>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</si>
  <si>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</si>
  <si>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</si>
  <si>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</si>
  <si>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</si>
  <si>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</si>
  <si>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</si>
  <si>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</si>
  <si>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</si>
  <si>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</si>
  <si>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</si>
  <si>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</si>
  <si>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</si>
  <si>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</si>
  <si>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</si>
  <si>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</si>
  <si>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</si>
  <si>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</si>
  <si>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</si>
  <si>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</si>
  <si>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</si>
  <si>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</si>
  <si>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</si>
  <si>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</si>
  <si>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</si>
  <si>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</si>
  <si>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</si>
  <si>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</si>
  <si>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</si>
  <si>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</si>
  <si>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</si>
  <si>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</si>
  <si>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</si>
  <si>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</si>
  <si>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</si>
  <si>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</si>
  <si>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</si>
  <si>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</si>
  <si>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</si>
  <si>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</si>
  <si>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</si>
  <si>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</si>
  <si>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</si>
  <si>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</si>
  <si>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</si>
  <si>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</si>
  <si>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</si>
  <si>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</si>
  <si>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</si>
  <si>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</si>
  <si>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</si>
  <si>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</si>
  <si>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</si>
  <si>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</si>
  <si>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</si>
  <si>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</si>
  <si>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</si>
  <si>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</si>
  <si>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</si>
  <si>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</si>
  <si>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</si>
  <si>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</si>
  <si>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</si>
  <si>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</si>
  <si>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</si>
  <si>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</si>
  <si>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</si>
  <si>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</si>
  <si>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</si>
  <si>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</si>
  <si>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</si>
  <si>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</si>
  <si>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</si>
  <si>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</si>
  <si>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</si>
  <si>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</si>
  <si>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</si>
  <si>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</si>
  <si>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</si>
  <si>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</si>
  <si>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</si>
  <si>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</si>
  <si>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</si>
  <si>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</si>
  <si>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</si>
  <si>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</si>
  <si>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</si>
  <si>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</si>
  <si>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</si>
  <si>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</si>
  <si>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</si>
  <si>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</si>
  <si>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</si>
  <si>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</si>
  <si>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</si>
  <si>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</si>
  <si>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</si>
  <si>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</si>
  <si>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</si>
  <si>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</si>
  <si>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</si>
  <si>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</si>
  <si>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</si>
  <si>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</si>
  <si>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</si>
  <si>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</si>
  <si>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</si>
  <si>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</si>
  <si>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</si>
  <si>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</si>
  <si>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</si>
  <si>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</si>
  <si>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</si>
  <si>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</si>
  <si>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</si>
  <si>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</si>
  <si>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</si>
  <si>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</si>
  <si>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</si>
  <si>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</si>
  <si>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</si>
  <si>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</si>
  <si>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</si>
  <si>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</si>
  <si>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</si>
  <si>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</si>
  <si>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</si>
  <si>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</si>
  <si>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</si>
  <si>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</si>
  <si>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</si>
  <si>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</si>
  <si>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</si>
  <si>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</si>
  <si>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</si>
  <si>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</si>
  <si>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</si>
  <si>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</si>
  <si>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</si>
  <si>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</si>
  <si>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</si>
  <si>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</si>
  <si>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</si>
  <si>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</si>
  <si>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</si>
  <si>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</si>
  <si>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</si>
  <si>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</si>
  <si>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</si>
  <si>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</si>
  <si>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</si>
  <si>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</si>
  <si>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</si>
  <si>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</si>
  <si>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</si>
  <si>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</si>
  <si>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</si>
  <si>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</si>
  <si>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</si>
  <si>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</si>
  <si>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</si>
  <si>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</si>
  <si>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</si>
  <si>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</si>
  <si>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</si>
  <si>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</si>
  <si>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</si>
  <si>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</si>
  <si>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</si>
  <si>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</si>
  <si>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</si>
  <si>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</si>
  <si>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</si>
  <si>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</si>
  <si>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</si>
  <si>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</si>
  <si>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</si>
  <si>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</si>
  <si>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</si>
  <si>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</si>
  <si>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</si>
  <si>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</si>
  <si>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</si>
  <si>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</si>
  <si>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</si>
  <si>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</si>
  <si>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</si>
  <si>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</si>
  <si>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</si>
  <si>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</si>
  <si>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</si>
  <si>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</si>
  <si>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</si>
  <si>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</si>
  <si>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</si>
  <si>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</si>
  <si>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</si>
  <si>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</si>
  <si>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</si>
  <si>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</si>
  <si>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</si>
  <si>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</si>
  <si>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</si>
  <si>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</si>
  <si>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</si>
  <si>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</si>
  <si>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</si>
  <si>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</si>
  <si>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</si>
  <si>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</si>
  <si>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</si>
  <si>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</si>
  <si>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</si>
  <si>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</si>
  <si>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</si>
  <si>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</si>
  <si>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</si>
  <si>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</si>
  <si>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</si>
  <si>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</si>
  <si>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</si>
  <si>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</si>
  <si>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</si>
  <si>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</si>
  <si>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</si>
  <si>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</si>
  <si>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</si>
  <si>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</si>
  <si>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</si>
  <si>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</si>
  <si>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</si>
  <si>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</si>
  <si>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</si>
  <si>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</si>
  <si>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</si>
  <si>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</si>
  <si>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</si>
  <si>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</si>
  <si>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</si>
  <si>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</si>
  <si>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</si>
  <si>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</si>
  <si>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</si>
  <si>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</si>
  <si>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</si>
  <si>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</si>
  <si>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</si>
  <si>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</si>
  <si>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</si>
  <si>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</si>
  <si>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</si>
  <si>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</si>
  <si>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</si>
  <si>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</si>
  <si>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</si>
  <si>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</si>
  <si>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</si>
  <si>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</si>
  <si>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</si>
  <si>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</si>
  <si>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</si>
  <si>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</si>
  <si>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</si>
  <si>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</si>
  <si>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</si>
  <si>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</si>
  <si>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</si>
  <si>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</si>
  <si>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</si>
  <si>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</si>
  <si>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</si>
  <si>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</si>
  <si>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</si>
  <si>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</si>
  <si>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</si>
  <si>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</si>
  <si>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</si>
  <si>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</si>
  <si>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</si>
  <si>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</si>
  <si>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</si>
  <si>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</si>
  <si>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</si>
  <si>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</si>
  <si>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</si>
  <si>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</si>
  <si>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</si>
  <si>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</si>
  <si>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</si>
  <si>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</si>
  <si>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</si>
  <si>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</si>
  <si>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</si>
  <si>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</si>
  <si>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</si>
  <si>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</si>
  <si>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</si>
  <si>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</si>
  <si>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</si>
  <si>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</si>
  <si>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</si>
  <si>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</si>
  <si>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</si>
  <si>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</si>
  <si>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</si>
  <si>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</si>
  <si>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</si>
  <si>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</si>
  <si>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</si>
  <si>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</si>
  <si>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</si>
  <si>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</si>
  <si>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</si>
  <si>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</si>
  <si>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</si>
  <si>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</si>
  <si>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</si>
  <si>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</si>
  <si>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</si>
  <si>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</si>
  <si>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</si>
  <si>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</si>
  <si>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</si>
  <si>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</si>
  <si>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</si>
  <si>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</si>
  <si>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</si>
  <si>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</si>
  <si>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</si>
  <si>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</si>
  <si>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</si>
  <si>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</si>
  <si>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</si>
  <si>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</si>
  <si>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</si>
  <si>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</si>
  <si>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</si>
  <si>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</si>
  <si>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</si>
  <si>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</si>
  <si>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</si>
  <si>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</si>
  <si>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</si>
  <si>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</si>
  <si>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</si>
  <si>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</si>
  <si>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</si>
  <si>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</si>
  <si>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</si>
  <si>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</si>
  <si>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</si>
  <si>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</si>
  <si>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</si>
  <si>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</si>
  <si>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</si>
  <si>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</si>
  <si>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</si>
  <si>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</si>
  <si>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</si>
  <si>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</si>
  <si>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</si>
  <si>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</si>
  <si>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</si>
  <si>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</si>
  <si>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</si>
  <si>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</si>
  <si>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</si>
  <si>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</si>
  <si>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</si>
  <si>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</si>
  <si>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</si>
  <si>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</si>
  <si>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</si>
  <si>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</si>
  <si>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</si>
  <si>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</si>
  <si>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</si>
  <si>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</si>
  <si>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</si>
  <si>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</si>
  <si>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</si>
  <si>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</si>
  <si>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</si>
  <si>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</si>
  <si>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</si>
  <si>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</si>
  <si>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</si>
  <si>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</si>
  <si>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</si>
  <si>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</si>
  <si>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</si>
  <si>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</si>
  <si>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</si>
  <si>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</si>
  <si>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</si>
  <si>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</si>
  <si>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</si>
  <si>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</si>
  <si>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</si>
  <si>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</si>
  <si>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</si>
  <si>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</si>
  <si>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</si>
  <si>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</si>
  <si>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</si>
  <si>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</si>
  <si>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</si>
  <si>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</si>
  <si>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</si>
  <si>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</si>
  <si>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</si>
  <si>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</si>
  <si>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</si>
  <si>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</si>
  <si>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</si>
  <si>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</si>
  <si>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</si>
  <si>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</si>
  <si>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</si>
  <si>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</si>
  <si>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</si>
  <si>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</si>
  <si>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</si>
  <si>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</si>
  <si>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</si>
  <si>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</si>
  <si>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</si>
  <si>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</si>
  <si>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</si>
  <si>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</si>
  <si>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</si>
  <si>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</si>
  <si>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</si>
  <si>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</si>
  <si>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</si>
  <si>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</si>
  <si>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</si>
  <si>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</si>
  <si>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</si>
  <si>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</si>
  <si>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</si>
  <si>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</si>
  <si>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</si>
  <si>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</si>
  <si>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</si>
  <si>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</si>
  <si>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</si>
  <si>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</si>
  <si>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</si>
  <si>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</si>
  <si>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</si>
  <si>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</si>
  <si>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</si>
  <si>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</si>
  <si>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</si>
  <si>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</si>
  <si>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</si>
  <si>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</si>
  <si>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</si>
  <si>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</si>
  <si>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</si>
  <si>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</si>
  <si>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</si>
  <si>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</si>
  <si>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</si>
  <si>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</si>
  <si>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</si>
  <si>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</si>
  <si>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</si>
  <si>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</si>
  <si>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</si>
  <si>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</si>
  <si>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</si>
  <si>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</si>
  <si>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</si>
  <si>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</si>
  <si>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</si>
  <si>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</si>
  <si>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</si>
  <si>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</si>
  <si>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</si>
  <si>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</si>
  <si>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</si>
  <si>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</si>
  <si>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</si>
  <si>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</si>
  <si>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</si>
  <si>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</si>
  <si>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</si>
  <si>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</si>
  <si>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</si>
  <si>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</si>
  <si>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</si>
  <si>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</si>
  <si>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</si>
  <si>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</si>
  <si>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</si>
  <si>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</si>
  <si>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</si>
  <si>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</si>
  <si>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</si>
  <si>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</si>
  <si>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</si>
  <si>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</si>
  <si>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</si>
  <si>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</si>
  <si>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</si>
  <si>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</si>
  <si>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</si>
  <si>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</si>
  <si>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</si>
  <si>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</si>
  <si>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</si>
  <si>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</si>
  <si>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</si>
  <si>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</si>
  <si>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</si>
  <si>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</si>
  <si>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</si>
  <si>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</si>
  <si>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</si>
  <si>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</si>
  <si>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</si>
  <si>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</si>
  <si>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</si>
  <si>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</si>
  <si>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</si>
  <si>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</si>
  <si>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</si>
  <si>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</si>
  <si>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</si>
  <si>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</si>
  <si>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</si>
  <si>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</si>
  <si>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</si>
  <si>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</si>
  <si>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</si>
  <si>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</si>
  <si>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</si>
  <si>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</si>
  <si>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</si>
  <si>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</si>
  <si>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</si>
  <si>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</si>
  <si>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</si>
  <si>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</si>
  <si>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</si>
  <si>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</si>
  <si>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</si>
  <si>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</si>
  <si>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</si>
  <si>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</si>
  <si>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</si>
  <si>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</si>
  <si>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</si>
  <si>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</si>
  <si>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</si>
  <si>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</si>
  <si>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</si>
  <si>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</si>
  <si>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</si>
  <si>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</si>
  <si>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</si>
  <si>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</si>
  <si>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</si>
  <si>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</si>
  <si>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</si>
  <si>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</si>
  <si>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</si>
  <si>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</si>
  <si>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</si>
  <si>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</si>
  <si>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</si>
  <si>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</si>
  <si>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</si>
  <si>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</si>
  <si>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</si>
  <si>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</si>
  <si>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</si>
  <si>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</si>
  <si>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</si>
  <si>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</si>
  <si>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</si>
  <si>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</si>
  <si>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</si>
  <si>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</si>
  <si>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</si>
  <si>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</si>
  <si>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</si>
  <si>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</si>
  <si>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</si>
  <si>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</si>
  <si>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</si>
  <si>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</si>
  <si>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</si>
  <si>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</si>
  <si>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</si>
  <si>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</si>
  <si>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</si>
  <si>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</si>
  <si>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</si>
  <si>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</si>
  <si>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</si>
  <si>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</si>
  <si>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</si>
  <si>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</si>
  <si>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</si>
  <si>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</si>
  <si>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</si>
  <si>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</si>
  <si>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</si>
  <si>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</si>
  <si>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</si>
  <si>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</si>
  <si>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</si>
  <si>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</si>
  <si>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</si>
  <si>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</si>
  <si>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</si>
  <si>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</si>
  <si>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</si>
  <si>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</si>
  <si>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</si>
  <si>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</si>
  <si>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</si>
  <si>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</si>
  <si>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</si>
  <si>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</si>
  <si>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</si>
  <si>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</si>
  <si>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</si>
  <si>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</si>
  <si>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</si>
  <si>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</si>
  <si>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</si>
  <si>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</si>
  <si>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</si>
  <si>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</si>
  <si>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</si>
  <si>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</si>
  <si>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</si>
  <si>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</si>
  <si>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</si>
  <si>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</si>
  <si>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</si>
  <si>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</si>
  <si>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</si>
  <si>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</si>
  <si>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</si>
  <si>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</si>
  <si>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</si>
  <si>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</si>
  <si>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</si>
  <si>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</si>
  <si>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</si>
  <si>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</si>
  <si>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</si>
  <si>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</si>
  <si>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</si>
  <si>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</si>
  <si>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</si>
  <si>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</si>
  <si>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</si>
  <si>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</si>
  <si>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</si>
  <si>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</si>
  <si>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</si>
  <si>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</si>
  <si>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</si>
  <si>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</si>
  <si>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</si>
  <si>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</si>
  <si>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</si>
  <si>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</si>
  <si>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</si>
  <si>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</si>
  <si>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</si>
  <si>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</si>
  <si>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</si>
  <si>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</si>
  <si>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</si>
  <si>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</si>
  <si>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</si>
  <si>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</si>
  <si>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</si>
  <si>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</si>
  <si>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</si>
  <si>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</si>
  <si>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</si>
  <si>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</si>
  <si>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</si>
  <si>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</si>
  <si>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</si>
  <si>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</si>
  <si>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</si>
  <si>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</si>
  <si>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</si>
  <si>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</si>
  <si>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</si>
  <si>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</si>
  <si>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</si>
  <si>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</si>
  <si>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</si>
  <si>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</si>
  <si>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</si>
  <si>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</si>
  <si>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</si>
  <si>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</si>
  <si>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</si>
  <si>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</si>
  <si>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</si>
  <si>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</si>
  <si>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</si>
  <si>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</si>
  <si>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</si>
  <si>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</si>
  <si>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</si>
  <si>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</si>
  <si>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</si>
  <si>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</si>
  <si>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</si>
  <si>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</si>
  <si>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</si>
  <si>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</si>
  <si>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</si>
  <si>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</si>
  <si>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</si>
  <si>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</si>
  <si>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</si>
  <si>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</si>
  <si>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</si>
  <si>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</si>
  <si>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</si>
  <si>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</si>
  <si>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</si>
  <si>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</si>
  <si>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</si>
  <si>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</si>
  <si>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</si>
  <si>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</si>
  <si>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</si>
  <si>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</si>
  <si>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</si>
  <si>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</si>
  <si>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</si>
  <si>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</si>
  <si>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</si>
  <si>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</si>
  <si>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</si>
  <si>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</si>
  <si>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</si>
  <si>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</si>
  <si>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</si>
  <si>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</si>
  <si>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</si>
  <si>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</si>
  <si>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</si>
  <si>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</si>
  <si>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</si>
  <si>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</si>
  <si>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</si>
  <si>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</si>
  <si>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</si>
  <si>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</si>
  <si>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</si>
  <si>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</si>
  <si>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</si>
  <si>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</si>
  <si>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</si>
  <si>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</si>
  <si>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</si>
  <si>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</si>
  <si>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</si>
  <si>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</si>
  <si>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</si>
  <si>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</si>
  <si>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</si>
  <si>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</si>
  <si>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</si>
  <si>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</si>
  <si>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</si>
  <si>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</si>
  <si>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</si>
  <si>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</si>
  <si>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</si>
  <si>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</si>
  <si>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</si>
  <si>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</si>
  <si>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</si>
  <si>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</si>
  <si>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</si>
  <si>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</si>
  <si>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</si>
  <si>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</si>
  <si>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</si>
  <si>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</si>
  <si>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</si>
  <si>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</si>
  <si>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</si>
  <si>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</si>
  <si>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</si>
  <si>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</si>
  <si>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</si>
  <si>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</si>
  <si>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</si>
  <si>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</si>
  <si>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</si>
  <si>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</si>
  <si>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</si>
  <si>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</si>
  <si>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</si>
  <si>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</si>
  <si>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</si>
  <si>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</si>
  <si>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</si>
  <si>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</si>
  <si>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</si>
  <si>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</si>
  <si>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</si>
  <si>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</si>
  <si>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</si>
  <si>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</si>
  <si>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</si>
  <si>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</si>
  <si>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</si>
  <si>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</si>
  <si>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</si>
  <si>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</si>
  <si>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</si>
  <si>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</si>
  <si>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</si>
  <si>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</si>
  <si>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</si>
  <si>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</si>
  <si>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</si>
  <si>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</si>
  <si>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</si>
  <si>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</si>
  <si>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</si>
  <si>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</si>
  <si>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</si>
  <si>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</si>
  <si>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</si>
  <si>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</si>
  <si>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</si>
  <si>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</si>
  <si>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</si>
  <si>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</si>
  <si>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</si>
  <si>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</si>
  <si>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</si>
  <si>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</si>
  <si>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</si>
  <si>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</si>
  <si>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</si>
  <si>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</si>
  <si>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</si>
  <si>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</si>
  <si>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</si>
  <si>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</si>
  <si>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</si>
  <si>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</si>
  <si>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</si>
  <si>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</si>
  <si>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</si>
  <si>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</si>
  <si>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</si>
  <si>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</si>
  <si>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</si>
  <si>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</si>
  <si>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</si>
  <si>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</si>
  <si>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</si>
  <si>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</si>
  <si>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</si>
  <si>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</si>
  <si>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</si>
  <si>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</si>
  <si>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</si>
  <si>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</si>
  <si>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</si>
  <si>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</si>
  <si>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</si>
  <si>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</si>
  <si>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</si>
  <si>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</si>
  <si>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</si>
  <si>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</si>
  <si>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</si>
  <si>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</si>
  <si>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</si>
  <si>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</si>
  <si>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</si>
  <si>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</si>
  <si>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</si>
  <si>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</si>
  <si>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</si>
  <si>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</si>
  <si>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</si>
  <si>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</si>
  <si>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</si>
  <si>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</si>
  <si>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</si>
  <si>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</si>
  <si>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</si>
  <si>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</si>
  <si>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</si>
  <si>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</si>
  <si>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</si>
  <si>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</si>
  <si>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</si>
  <si>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</si>
  <si>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</si>
  <si>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</si>
  <si>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</si>
  <si>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</si>
  <si>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</si>
  <si>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</si>
  <si>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</si>
  <si>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</si>
  <si>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</si>
  <si>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</si>
  <si>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</si>
  <si>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</si>
  <si>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</si>
  <si>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</si>
  <si>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</si>
  <si>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</si>
  <si>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</si>
  <si>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</si>
  <si>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</si>
  <si>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</si>
  <si>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</si>
  <si>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</si>
  <si>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</si>
  <si>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</si>
  <si>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</si>
  <si>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</si>
  <si>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</si>
  <si>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</si>
  <si>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</si>
  <si>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</si>
  <si>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</si>
  <si>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</si>
  <si>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</si>
  <si>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</si>
  <si>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</si>
  <si>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</si>
  <si>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</si>
  <si>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</si>
  <si>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</si>
  <si>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</si>
  <si>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</si>
  <si>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</si>
  <si>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</si>
  <si>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</si>
  <si>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</si>
  <si>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</si>
  <si>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</si>
  <si>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</si>
  <si>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</si>
  <si>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</si>
  <si>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</si>
  <si>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</si>
  <si>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</si>
  <si>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</si>
  <si>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</si>
  <si>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</si>
  <si>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</si>
  <si>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</si>
  <si>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</si>
  <si>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</si>
  <si>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</si>
  <si>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</si>
  <si>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</si>
  <si>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</si>
  <si>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</si>
  <si>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</si>
  <si>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</si>
  <si>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</si>
  <si>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</si>
  <si>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</si>
  <si>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</si>
  <si>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</si>
  <si>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</si>
  <si>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</si>
  <si>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</si>
  <si>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</si>
  <si>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</si>
  <si>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</si>
  <si>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</si>
  <si>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</si>
  <si>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</si>
  <si>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</si>
  <si>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</si>
  <si>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</si>
  <si>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</si>
  <si>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</si>
  <si>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</si>
  <si>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</si>
  <si>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</si>
  <si>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</si>
  <si>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</si>
  <si>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</si>
  <si>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</si>
  <si>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</si>
  <si>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</si>
  <si>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</si>
  <si>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</si>
  <si>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</si>
  <si>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</si>
  <si>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</si>
  <si>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</si>
  <si>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</si>
  <si>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</si>
  <si>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</si>
  <si>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</si>
  <si>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</si>
  <si>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</si>
  <si>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</si>
  <si>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</si>
  <si>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</si>
  <si>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</si>
  <si>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</si>
  <si>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</si>
  <si>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</si>
  <si>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</si>
  <si>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</si>
  <si>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</si>
  <si>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</si>
  <si>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</si>
  <si>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</si>
  <si>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</si>
  <si>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</si>
  <si>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</si>
  <si>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</si>
  <si>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</si>
  <si>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</si>
  <si>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</si>
  <si>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</si>
  <si>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</si>
  <si>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</si>
  <si>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</si>
  <si>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</si>
  <si>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</si>
  <si>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</si>
  <si>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</si>
  <si>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</si>
  <si>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</si>
  <si>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</si>
  <si>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</si>
  <si>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</si>
  <si>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</si>
  <si>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</si>
  <si>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</si>
  <si>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</si>
  <si>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</si>
  <si>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</si>
  <si>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</si>
  <si>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</si>
  <si>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</si>
  <si>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</si>
  <si>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</si>
  <si>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</si>
  <si>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</si>
  <si>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</si>
  <si>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</si>
  <si>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</si>
  <si>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</si>
  <si>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</si>
  <si>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</si>
  <si>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</si>
  <si>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</si>
  <si>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</si>
  <si>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</si>
  <si>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</si>
  <si>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</si>
  <si>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</si>
  <si>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</si>
  <si>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</si>
  <si>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</si>
  <si>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</si>
  <si>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</si>
  <si>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</si>
  <si>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</si>
  <si>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</si>
  <si>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</si>
  <si>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</si>
  <si>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</si>
  <si>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</si>
  <si>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</si>
  <si>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</si>
  <si>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</si>
  <si>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</si>
  <si>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</si>
  <si>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</si>
  <si>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</si>
  <si>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</si>
  <si>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</si>
  <si>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</si>
  <si>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</si>
  <si>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</si>
  <si>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</si>
  <si>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</si>
  <si>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</si>
  <si>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</si>
  <si>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</si>
  <si>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</si>
  <si>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</si>
  <si>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</si>
  <si>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</si>
  <si>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</si>
  <si>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</si>
  <si>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</si>
  <si>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</si>
  <si>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</si>
  <si>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</si>
  <si>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</si>
  <si>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</si>
  <si>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</si>
  <si>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</si>
  <si>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</si>
  <si>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</si>
  <si>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</si>
  <si>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</si>
  <si>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</si>
  <si>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</si>
  <si>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</si>
  <si>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</si>
  <si>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</si>
  <si>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</si>
  <si>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</si>
  <si>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</si>
  <si>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</si>
  <si>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</si>
  <si>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</si>
  <si>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</si>
  <si>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</si>
  <si>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</si>
  <si>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</si>
  <si>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</si>
  <si>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</si>
  <si>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</si>
  <si>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</si>
  <si>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</si>
  <si>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</si>
  <si>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</si>
  <si>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</si>
  <si>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</si>
  <si>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</si>
  <si>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</si>
  <si>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</si>
  <si>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</si>
  <si>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</si>
  <si>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</si>
  <si>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</si>
  <si>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</si>
  <si>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</si>
  <si>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</si>
  <si>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</si>
  <si>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</si>
  <si>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</si>
  <si>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</si>
  <si>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</si>
  <si>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</si>
  <si>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</si>
  <si>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</si>
  <si>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</si>
  <si>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</si>
  <si>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</si>
  <si>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</si>
  <si>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</si>
  <si>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</si>
  <si>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</si>
  <si>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</si>
  <si>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</si>
  <si>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</si>
  <si>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</si>
  <si>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</si>
  <si>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</si>
  <si>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</si>
  <si>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</si>
  <si>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</si>
  <si>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</si>
  <si>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</si>
  <si>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</si>
  <si>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</si>
  <si>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</si>
  <si>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</si>
  <si>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</si>
  <si>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</si>
  <si>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</si>
  <si>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</si>
  <si>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</si>
  <si>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</si>
  <si>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</si>
  <si>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</si>
  <si>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</si>
  <si>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</si>
  <si>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</si>
  <si>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</si>
  <si>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</si>
  <si>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</si>
  <si>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</si>
  <si>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</si>
  <si>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</si>
  <si>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</si>
  <si>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</si>
  <si>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</si>
  <si>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</si>
  <si>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</si>
  <si>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</si>
  <si>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</si>
  <si>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</si>
  <si>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</si>
  <si>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</si>
  <si>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</si>
  <si>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</si>
  <si>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</si>
  <si>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</si>
  <si>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</si>
  <si>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</si>
  <si>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</si>
  <si>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</si>
  <si>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</si>
  <si>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</si>
  <si>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</si>
  <si>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</si>
  <si>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</si>
  <si>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</si>
  <si>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</si>
  <si>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</si>
  <si>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</si>
  <si>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</si>
  <si>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</si>
  <si>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</si>
  <si>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</si>
  <si>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</si>
  <si>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</si>
  <si>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</si>
  <si>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</si>
  <si>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</si>
  <si>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</si>
  <si>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</si>
  <si>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</si>
  <si>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</si>
  <si>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</si>
  <si>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</si>
  <si>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</si>
  <si>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</si>
  <si>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</si>
  <si>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</si>
  <si>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</si>
  <si>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</si>
  <si>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</si>
  <si>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</si>
  <si>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</si>
  <si>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</si>
  <si>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</si>
  <si>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</si>
  <si>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</si>
  <si>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</si>
  <si>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</si>
  <si>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</si>
  <si>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</si>
  <si>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</si>
  <si>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</si>
  <si>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</si>
  <si>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</si>
  <si>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</si>
  <si>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</si>
  <si>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</si>
  <si>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</si>
  <si>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</si>
  <si>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</si>
  <si>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</si>
  <si>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</si>
  <si>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</si>
  <si>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</si>
  <si>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</si>
  <si>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</si>
  <si>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</si>
  <si>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</si>
  <si>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</si>
  <si>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</si>
  <si>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</si>
  <si>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</si>
  <si>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</si>
  <si>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</si>
  <si>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</si>
  <si>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</si>
  <si>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</si>
  <si>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</si>
  <si>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</si>
  <si>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</si>
  <si>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</si>
  <si>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</si>
  <si>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</si>
  <si>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</si>
  <si>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</si>
  <si>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</si>
  <si>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</si>
  <si>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</si>
  <si>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</si>
  <si>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</si>
  <si>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</si>
  <si>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</si>
  <si>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</si>
  <si>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</si>
  <si>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</si>
  <si>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</si>
  <si>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</si>
  <si>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</si>
  <si>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</si>
  <si>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</si>
  <si>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</si>
  <si>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</si>
  <si>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</si>
  <si>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</si>
  <si>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</si>
  <si>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</si>
  <si>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</si>
  <si>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</si>
  <si>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</si>
  <si>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</si>
  <si>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</si>
  <si>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</si>
  <si>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</si>
  <si>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</si>
  <si>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</si>
  <si>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</si>
  <si>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</si>
  <si>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</si>
  <si>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</si>
  <si>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</si>
  <si>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</si>
  <si>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</si>
  <si>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</si>
  <si>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</si>
  <si>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</si>
  <si>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</si>
  <si>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</si>
  <si>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</si>
  <si>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</si>
  <si>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</si>
  <si>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</si>
  <si>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</si>
  <si>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</si>
  <si>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</si>
  <si>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</si>
  <si>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</si>
  <si>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</si>
  <si>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</si>
  <si>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</si>
  <si>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</si>
  <si>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</si>
  <si>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</si>
  <si>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</si>
  <si>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</si>
  <si>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</si>
  <si>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</si>
  <si>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</si>
  <si>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</si>
  <si>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</si>
  <si>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</si>
  <si>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</si>
  <si>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</si>
  <si>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</si>
  <si>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</si>
  <si>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</si>
  <si>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</si>
  <si>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</si>
  <si>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</si>
  <si>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</si>
  <si>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</si>
  <si>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</si>
  <si>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</si>
  <si>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</si>
  <si>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</si>
  <si>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</si>
  <si>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</si>
  <si>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</si>
  <si>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</si>
  <si>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</si>
  <si>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</si>
  <si>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</si>
  <si>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</si>
  <si>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</si>
  <si>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</si>
  <si>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</si>
  <si>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</si>
  <si>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</si>
  <si>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</si>
  <si>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</si>
  <si>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</si>
  <si>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</si>
  <si>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</si>
  <si>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</si>
  <si>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</si>
  <si>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</si>
  <si>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</si>
  <si>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</si>
  <si>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</si>
  <si>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</si>
  <si>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</si>
  <si>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</si>
  <si>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</si>
  <si>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</si>
  <si>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</si>
  <si>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</si>
  <si>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</si>
  <si>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</si>
  <si>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</si>
  <si>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</si>
  <si>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</si>
  <si>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</si>
  <si>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</si>
  <si>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</si>
  <si>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</si>
  <si>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</si>
  <si>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</si>
  <si>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</si>
  <si>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</si>
  <si>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</si>
  <si>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</si>
  <si>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</si>
  <si>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</si>
  <si>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</si>
  <si>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</si>
  <si>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</si>
  <si>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</si>
  <si>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</si>
  <si>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</si>
  <si>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</si>
  <si>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</si>
  <si>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</si>
  <si>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</si>
  <si>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</si>
  <si>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</si>
  <si>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</si>
  <si>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</si>
  <si>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</si>
  <si>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</si>
  <si>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</si>
  <si>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</si>
  <si>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</si>
  <si>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</si>
  <si>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</si>
  <si>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</si>
  <si>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</si>
  <si>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</si>
  <si>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</si>
  <si>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</si>
  <si>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</si>
  <si>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</si>
  <si>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</si>
  <si>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</si>
  <si>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</si>
  <si>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</si>
  <si>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</si>
  <si>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</si>
  <si>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</si>
  <si>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</si>
  <si>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</si>
  <si>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</si>
  <si>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</si>
  <si>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</si>
  <si>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</si>
  <si>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</si>
  <si>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</si>
  <si>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</si>
  <si>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</si>
  <si>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</si>
  <si>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</si>
  <si>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</si>
  <si>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</si>
  <si>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</si>
  <si>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</si>
  <si>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</si>
  <si>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</si>
  <si>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</si>
  <si>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</si>
  <si>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</si>
  <si>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</si>
  <si>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</si>
  <si>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</si>
  <si>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</si>
  <si>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</si>
  <si>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</si>
  <si>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</si>
  <si>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</si>
  <si>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</si>
  <si>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</si>
  <si>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</si>
  <si>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</si>
  <si>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</si>
  <si>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</si>
  <si>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</si>
  <si>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</si>
  <si>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</si>
  <si>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</si>
  <si>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</si>
  <si>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</si>
  <si>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</si>
  <si>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</si>
  <si>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</si>
  <si>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</si>
  <si>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</si>
  <si>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</si>
  <si>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</si>
  <si>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</si>
  <si>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</si>
  <si>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</si>
  <si>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</si>
  <si>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</si>
  <si>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</si>
  <si>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</si>
  <si>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</si>
  <si>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</si>
  <si>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</si>
  <si>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</si>
  <si>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</si>
  <si>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</si>
  <si>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</si>
  <si>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</si>
  <si>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</si>
  <si>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</si>
  <si>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</si>
  <si>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</si>
  <si>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</si>
  <si>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</si>
  <si>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</si>
  <si>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</si>
  <si>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</si>
  <si>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</si>
  <si>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</si>
  <si>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</si>
  <si>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</si>
  <si>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</si>
  <si>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</si>
  <si>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</si>
  <si>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</si>
  <si>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</si>
  <si>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</si>
  <si>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</si>
  <si>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</si>
  <si>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</si>
  <si>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</si>
  <si>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</si>
  <si>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</si>
  <si>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</si>
  <si>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</si>
  <si>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</si>
  <si>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</si>
  <si>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</si>
  <si>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</si>
  <si>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</si>
  <si>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</si>
  <si>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</si>
  <si>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</si>
  <si>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</si>
  <si>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</si>
  <si>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</si>
  <si>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</si>
  <si>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</si>
  <si>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</si>
  <si>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</si>
  <si>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</si>
  <si>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</si>
  <si>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</si>
  <si>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</si>
  <si>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</si>
  <si>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</si>
  <si>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</si>
  <si>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</si>
  <si>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</si>
  <si>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</si>
  <si>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</si>
  <si>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</si>
  <si>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</si>
  <si>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</si>
  <si>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</si>
  <si>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</si>
  <si>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</si>
  <si>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</si>
  <si>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</si>
  <si>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</si>
  <si>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</si>
  <si>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</si>
  <si>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</si>
  <si>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</si>
  <si>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</si>
  <si>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</si>
  <si>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</si>
  <si>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</si>
  <si>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</si>
  <si>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</si>
  <si>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</si>
  <si>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</si>
  <si>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</si>
  <si>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</si>
  <si>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</si>
  <si>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</si>
  <si>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</si>
  <si>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</si>
  <si>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</si>
  <si>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</si>
  <si>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</si>
  <si>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</si>
  <si>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</si>
  <si>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</si>
  <si>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</si>
  <si>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</si>
  <si>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</si>
  <si>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</si>
  <si>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</si>
  <si>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</si>
  <si>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</si>
  <si>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</si>
  <si>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</si>
  <si>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</si>
  <si>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</si>
  <si>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</si>
  <si>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</si>
  <si>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</si>
  <si>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</si>
  <si>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</si>
  <si>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</si>
  <si>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</si>
  <si>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</si>
  <si>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</si>
  <si>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</si>
  <si>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</si>
  <si>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</si>
  <si>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</si>
  <si>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</si>
  <si>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</si>
  <si>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</si>
  <si>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</si>
  <si>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</si>
  <si>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</si>
  <si>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</si>
  <si>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</si>
  <si>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</si>
  <si>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</si>
  <si>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</si>
  <si>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</si>
  <si>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</si>
  <si>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</si>
  <si>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</si>
  <si>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</si>
  <si>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</si>
  <si>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</si>
  <si>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</si>
  <si>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</si>
  <si>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</si>
  <si>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</si>
  <si>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</si>
  <si>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</si>
  <si>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</si>
  <si>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</si>
  <si>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</si>
  <si>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</si>
  <si>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</si>
  <si>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</si>
  <si>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</si>
  <si>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</si>
  <si>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</si>
  <si>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</si>
  <si>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</si>
  <si>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</si>
  <si>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</si>
  <si>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</si>
  <si>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</si>
  <si>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</si>
  <si>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</si>
  <si>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</si>
  <si>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</si>
  <si>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</si>
  <si>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</si>
  <si>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</si>
  <si>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</si>
  <si>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</si>
  <si>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</si>
  <si>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</si>
  <si>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</si>
  <si>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</si>
  <si>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</si>
  <si>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</si>
  <si>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</si>
  <si>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</si>
  <si>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</si>
  <si>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</si>
  <si>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</si>
  <si>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</si>
  <si>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</si>
  <si>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</si>
  <si>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</si>
  <si>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</si>
  <si>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</si>
  <si>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</si>
  <si>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</si>
  <si>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</si>
  <si>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</si>
  <si>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</si>
  <si>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</si>
  <si>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</si>
  <si>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</si>
  <si>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</si>
  <si>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</si>
  <si>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</si>
  <si>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</si>
  <si>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</si>
  <si>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</si>
  <si>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</si>
  <si>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</si>
  <si>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</si>
  <si>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</si>
  <si>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</si>
  <si>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</si>
  <si>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</si>
  <si>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</si>
  <si>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</si>
  <si>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</si>
  <si>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</si>
  <si>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</si>
  <si>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</si>
  <si>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</si>
  <si>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</si>
  <si>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</si>
  <si>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</si>
  <si>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</si>
  <si>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</si>
  <si>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</si>
  <si>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</si>
  <si>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</si>
  <si>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</si>
  <si>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</si>
  <si>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</si>
  <si>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</si>
  <si>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</si>
  <si>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</si>
  <si>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</si>
  <si>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</si>
  <si>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</si>
  <si>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</si>
  <si>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</si>
  <si>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</si>
  <si>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</si>
  <si>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</si>
  <si>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</si>
  <si>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</si>
  <si>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</si>
  <si>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</si>
  <si>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</si>
  <si>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</si>
  <si>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</si>
  <si>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</si>
  <si>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</si>
  <si>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</si>
  <si>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</si>
  <si>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</si>
  <si>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</si>
  <si>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</si>
  <si>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</si>
  <si>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</si>
  <si>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</si>
  <si>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</si>
  <si>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</si>
  <si>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</si>
  <si>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</si>
  <si>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</si>
  <si>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</si>
  <si>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</si>
  <si>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</si>
  <si>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</si>
  <si>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</si>
  <si>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</si>
  <si>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</si>
  <si>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</si>
  <si>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</si>
  <si>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</si>
  <si>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</si>
  <si>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</si>
  <si>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</si>
  <si>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</si>
  <si>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</si>
  <si>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</si>
  <si>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</si>
  <si>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</si>
  <si>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</si>
  <si>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</si>
  <si>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</si>
  <si>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</si>
  <si>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</si>
  <si>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</si>
  <si>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</si>
  <si>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</si>
  <si>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</si>
  <si>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</si>
  <si>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</si>
  <si>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</si>
  <si>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</si>
  <si>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</si>
  <si>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</si>
  <si>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</si>
  <si>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</si>
  <si>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</si>
  <si>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</si>
  <si>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</si>
  <si>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</si>
  <si>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</si>
  <si>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</si>
  <si>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</si>
  <si>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</si>
  <si>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</si>
  <si>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</si>
  <si>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</si>
  <si>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</si>
  <si>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</si>
  <si>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</si>
  <si>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</si>
  <si>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</si>
  <si>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</si>
  <si>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</si>
  <si>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</si>
  <si>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</si>
  <si>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</si>
  <si>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</si>
  <si>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</si>
  <si>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</si>
  <si>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</si>
  <si>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</si>
  <si>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</si>
  <si>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</si>
  <si>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</si>
  <si>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</si>
  <si>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</si>
  <si>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</si>
  <si>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</si>
  <si>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</si>
  <si>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</si>
  <si>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</si>
  <si>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</si>
  <si>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</si>
  <si>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</si>
  <si>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</si>
  <si>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</si>
  <si>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</si>
  <si>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</si>
  <si>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</si>
  <si>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</si>
  <si>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</si>
  <si>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</si>
  <si>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</si>
  <si>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</si>
  <si>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</si>
  <si>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</si>
  <si>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</si>
  <si>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</si>
  <si>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</si>
  <si>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</si>
  <si>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</si>
  <si>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</si>
  <si>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</si>
  <si>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</si>
  <si>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</si>
  <si>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</si>
  <si>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</si>
  <si>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</si>
  <si>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</si>
  <si>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</si>
  <si>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</si>
  <si>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</si>
  <si>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</si>
  <si>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</si>
  <si>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</si>
  <si>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</si>
  <si>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</si>
  <si>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</si>
  <si>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</si>
  <si>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</si>
  <si>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</si>
  <si>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</si>
  <si>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</si>
  <si>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</si>
  <si>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</si>
  <si>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</si>
  <si>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</si>
  <si>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</si>
  <si>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</si>
  <si>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</si>
  <si>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</si>
  <si>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</si>
  <si>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</si>
  <si>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</si>
  <si>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</si>
  <si>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</si>
  <si>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</si>
  <si>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</si>
  <si>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</si>
  <si>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</si>
  <si>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</si>
  <si>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</si>
  <si>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</si>
  <si>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</si>
  <si>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</si>
  <si>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</si>
  <si>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</si>
  <si>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</si>
  <si>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</si>
  <si>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</si>
  <si>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</si>
  <si>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</si>
  <si>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</si>
  <si>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</si>
  <si>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</si>
  <si>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</si>
  <si>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</si>
  <si>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</si>
  <si>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</si>
  <si>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</si>
  <si>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</si>
  <si>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</si>
  <si>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</si>
  <si>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</si>
  <si>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</si>
  <si>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</si>
  <si>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</si>
  <si>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</si>
  <si>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</si>
  <si>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</si>
  <si>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</si>
  <si>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</si>
  <si>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</si>
  <si>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</si>
  <si>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</si>
  <si>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</si>
  <si>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</si>
  <si>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</si>
  <si>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</si>
  <si>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</si>
  <si>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</si>
  <si>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</si>
  <si>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</si>
  <si>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</si>
  <si>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</si>
  <si>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</si>
  <si>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</si>
  <si>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</si>
  <si>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</si>
  <si>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</si>
  <si>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</si>
  <si>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</si>
  <si>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</si>
  <si>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</si>
  <si>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</si>
  <si>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</si>
  <si>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</si>
  <si>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</si>
  <si>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</si>
  <si>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</si>
  <si>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</si>
  <si>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</si>
  <si>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</si>
  <si>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</si>
  <si>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</si>
  <si>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</si>
  <si>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</si>
  <si>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</si>
  <si>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</si>
  <si>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</si>
  <si>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</si>
  <si>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</si>
  <si>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</si>
  <si>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</si>
  <si>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</si>
  <si>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</si>
  <si>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</si>
  <si>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</si>
  <si>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</si>
  <si>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</si>
  <si>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</si>
  <si>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</si>
  <si>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</si>
  <si>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</si>
  <si>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</si>
  <si>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</si>
  <si>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</si>
  <si>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</si>
  <si>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</si>
  <si>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</si>
  <si>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</si>
  <si>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</si>
  <si>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</si>
  <si>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</si>
  <si>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</si>
  <si>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</si>
  <si>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</si>
  <si>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</si>
  <si>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</si>
  <si>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</si>
  <si>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</si>
  <si>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</si>
  <si>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</si>
  <si>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</si>
  <si>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</si>
  <si>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</si>
  <si>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</si>
  <si>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</si>
  <si>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</si>
  <si>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</si>
  <si>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</si>
  <si>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</si>
  <si>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</si>
  <si>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</si>
  <si>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</si>
  <si>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</si>
  <si>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</si>
  <si>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</si>
  <si>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</si>
  <si>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</si>
  <si>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</si>
  <si>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</si>
  <si>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</si>
  <si>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</si>
  <si>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</si>
  <si>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</si>
  <si>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</si>
  <si>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</si>
  <si>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</si>
  <si>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</si>
  <si>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</si>
  <si>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</si>
  <si>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</si>
  <si>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</si>
  <si>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</si>
  <si>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</si>
  <si>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</si>
  <si>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</si>
  <si>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</si>
  <si>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</si>
  <si>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</si>
  <si>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</si>
  <si>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</si>
  <si>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</si>
  <si>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</si>
  <si>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</si>
  <si>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</si>
  <si>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</si>
  <si>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</si>
  <si>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</si>
  <si>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</si>
  <si>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</si>
  <si>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</si>
  <si>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</si>
  <si>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</si>
  <si>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</si>
  <si>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</si>
  <si>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</si>
  <si>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</si>
  <si>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</si>
  <si>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</si>
  <si>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</si>
  <si>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</si>
  <si>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</si>
  <si>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</si>
  <si>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</si>
  <si>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</si>
  <si>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</si>
  <si>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</si>
  <si>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</si>
  <si>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</si>
  <si>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</si>
  <si>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</si>
  <si>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</si>
  <si>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</si>
  <si>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</si>
  <si>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</si>
  <si>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</si>
  <si>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</si>
  <si>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</si>
  <si>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</si>
  <si>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</si>
  <si>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</si>
  <si>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</si>
  <si>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</si>
  <si>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</si>
  <si>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</si>
  <si>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</si>
  <si>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</si>
  <si>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</si>
  <si>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</si>
  <si>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</si>
  <si>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</si>
  <si>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</si>
  <si>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</si>
  <si>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</si>
  <si>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</si>
  <si>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</si>
  <si>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</si>
  <si>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</si>
  <si>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</si>
  <si>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</si>
  <si>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</si>
  <si>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</si>
  <si>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</si>
  <si>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</si>
  <si>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</si>
  <si>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</si>
  <si>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</si>
  <si>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</si>
  <si>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</si>
  <si>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</si>
  <si>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</si>
  <si>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</si>
  <si>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</si>
  <si>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</si>
  <si>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</si>
  <si>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</si>
  <si>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</si>
  <si>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</si>
  <si>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</si>
  <si>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</si>
  <si>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</si>
  <si>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</si>
  <si>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</si>
  <si>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</si>
  <si>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</si>
  <si>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</si>
  <si>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</si>
  <si>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</si>
  <si>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</si>
  <si>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</si>
  <si>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</si>
  <si>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</si>
  <si>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</si>
  <si>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</si>
  <si>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</si>
  <si>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</si>
  <si>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</si>
  <si>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</si>
  <si>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</si>
  <si>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</si>
  <si>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</si>
  <si>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</si>
  <si>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</si>
  <si>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</si>
  <si>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</si>
  <si>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</si>
  <si>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</si>
  <si>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</si>
  <si>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</si>
  <si>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</si>
  <si>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</si>
  <si>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</si>
  <si>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</si>
  <si>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</si>
  <si>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</si>
  <si>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</si>
  <si>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</si>
  <si>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</si>
  <si>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</si>
  <si>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</si>
  <si>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</si>
  <si>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</si>
  <si>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</si>
  <si>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</si>
  <si>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</si>
  <si>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</si>
  <si>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</si>
  <si>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</si>
  <si>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</si>
  <si>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</si>
  <si>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</si>
  <si>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</si>
  <si>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</si>
  <si>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</si>
  <si>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</si>
  <si>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</si>
  <si>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</si>
  <si>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</si>
  <si>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</si>
  <si>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</si>
  <si>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</si>
  <si>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</si>
  <si>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</si>
  <si>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</si>
  <si>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</si>
  <si>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</si>
  <si>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</si>
  <si>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</si>
  <si>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</si>
  <si>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</si>
  <si>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</si>
  <si>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</si>
  <si>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</si>
  <si>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</si>
  <si>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</si>
  <si>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</si>
  <si>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</si>
  <si>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</si>
  <si>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</si>
  <si>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</si>
  <si>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</si>
  <si>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</si>
  <si>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</si>
  <si>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</si>
  <si>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</si>
  <si>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</si>
  <si>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</si>
  <si>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</si>
  <si>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</si>
  <si>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</si>
  <si>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</si>
  <si>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</si>
  <si>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</si>
  <si>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</si>
  <si>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</si>
  <si>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</si>
  <si>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</si>
  <si>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</si>
  <si>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</si>
  <si>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</si>
  <si>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</si>
  <si>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</si>
  <si>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</si>
  <si>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</si>
  <si>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</si>
  <si>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</si>
  <si>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</si>
  <si>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</si>
  <si>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</si>
  <si>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</si>
  <si>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</si>
  <si>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</si>
  <si>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</si>
  <si>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</si>
  <si>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</si>
  <si>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</si>
  <si>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</si>
  <si>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</si>
  <si>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</si>
  <si>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</si>
  <si>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</si>
  <si>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</si>
  <si>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</si>
  <si>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</si>
  <si>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</si>
  <si>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</si>
  <si>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</si>
  <si>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</si>
  <si>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</si>
  <si>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</si>
  <si>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</si>
  <si>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</si>
  <si>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</si>
  <si>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</si>
  <si>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</si>
  <si>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</si>
  <si>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</si>
  <si>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</si>
  <si>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</si>
  <si>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</si>
  <si>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</si>
  <si>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</si>
  <si>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</si>
  <si>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</si>
  <si>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</si>
  <si>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</si>
  <si>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</si>
  <si>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</si>
  <si>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</si>
  <si>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</si>
  <si>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</si>
  <si>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</si>
  <si>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</si>
  <si>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</si>
  <si>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</si>
  <si>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</si>
  <si>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</si>
  <si>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</si>
  <si>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</si>
  <si>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</si>
  <si>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</si>
  <si>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</si>
  <si>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</si>
  <si>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</si>
  <si>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</si>
  <si>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</si>
  <si>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</si>
  <si>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</si>
  <si>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</si>
  <si>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</si>
  <si>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</si>
  <si>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</si>
  <si>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</si>
  <si>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</si>
  <si>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</si>
  <si>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</si>
  <si>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</si>
  <si>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</si>
  <si>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</si>
  <si>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</si>
  <si>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</si>
  <si>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</si>
  <si>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</si>
  <si>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</si>
  <si>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</si>
  <si>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</si>
  <si>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</si>
  <si>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</si>
  <si>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</si>
  <si>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</si>
  <si>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</si>
  <si>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</si>
  <si>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</si>
  <si>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</si>
  <si>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</si>
  <si>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</si>
  <si>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</si>
  <si>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</si>
  <si>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</si>
  <si>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</si>
  <si>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</si>
  <si>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</si>
  <si>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</si>
  <si>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</si>
  <si>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</si>
  <si>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</si>
  <si>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</si>
  <si>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</si>
  <si>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</si>
  <si>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</si>
  <si>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</si>
  <si>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</si>
  <si>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</si>
  <si>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</si>
  <si>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</si>
  <si>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</si>
  <si>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</si>
  <si>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</si>
  <si>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</si>
  <si>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</si>
  <si>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</si>
  <si>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</si>
  <si>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</si>
  <si>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</si>
  <si>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</si>
  <si>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</si>
  <si>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</si>
  <si>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</si>
  <si>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</si>
  <si>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</si>
  <si>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</si>
  <si>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</si>
  <si>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</si>
  <si>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</si>
  <si>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</si>
  <si>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</si>
  <si>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</si>
  <si>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</si>
  <si>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</si>
  <si>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</si>
  <si>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</si>
  <si>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</si>
  <si>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</si>
  <si>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</si>
  <si>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</si>
  <si>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</si>
  <si>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</si>
  <si>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</si>
  <si>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</si>
  <si>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</si>
  <si>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</si>
  <si>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</si>
  <si>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</si>
  <si>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</si>
  <si>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</si>
  <si>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</si>
  <si>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</si>
  <si>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</si>
  <si>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</si>
  <si>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</si>
  <si>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</si>
  <si>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</si>
  <si>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</si>
  <si>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</si>
  <si>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</si>
  <si>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</si>
  <si>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</si>
  <si>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</si>
  <si>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</si>
  <si>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</si>
  <si>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</si>
  <si>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</si>
  <si>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</si>
  <si>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</si>
  <si>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</si>
  <si>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</si>
  <si>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</si>
  <si>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</si>
  <si>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</si>
  <si>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</si>
  <si>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</si>
  <si>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</si>
  <si>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</si>
  <si>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</si>
  <si>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</si>
  <si>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</si>
  <si>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</si>
  <si>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</si>
  <si>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</si>
  <si>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</si>
  <si>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</si>
  <si>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</si>
  <si>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</si>
  <si>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</si>
  <si>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</si>
  <si>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</si>
  <si>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</si>
  <si>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</si>
  <si>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</si>
  <si>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</si>
  <si>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</si>
  <si>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</si>
  <si>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</si>
  <si>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</si>
  <si>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</si>
  <si>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</si>
  <si>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</si>
  <si>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</si>
  <si>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</si>
  <si>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</si>
  <si>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</si>
  <si>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</si>
  <si>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</si>
  <si>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</si>
  <si>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</si>
  <si>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</si>
  <si>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</si>
  <si>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</si>
  <si>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</si>
  <si>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</si>
  <si>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</si>
  <si>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</si>
  <si>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</si>
  <si>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</si>
  <si>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</si>
  <si>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</si>
  <si>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</si>
  <si>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</si>
  <si>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</si>
  <si>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</si>
  <si>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</si>
  <si>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</si>
  <si>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</si>
  <si>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</si>
  <si>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</si>
  <si>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</si>
  <si>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</si>
  <si>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</si>
  <si>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</si>
  <si>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</si>
  <si>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</si>
  <si>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</si>
  <si>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</si>
  <si>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</si>
  <si>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</si>
  <si>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</si>
  <si>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</si>
  <si>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</si>
  <si>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</si>
  <si>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</si>
  <si>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</si>
  <si>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</si>
  <si>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</si>
  <si>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</si>
  <si>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</si>
  <si>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</si>
  <si>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</si>
  <si>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</si>
  <si>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</si>
  <si>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</si>
  <si>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</si>
  <si>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</si>
  <si>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</si>
  <si>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</si>
  <si>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</si>
  <si>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</si>
  <si>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</si>
  <si>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</si>
  <si>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</si>
  <si>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</si>
  <si>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</si>
  <si>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</si>
  <si>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</si>
  <si>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</si>
  <si>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</si>
  <si>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</si>
  <si>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</si>
  <si>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</si>
  <si>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</si>
  <si>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</si>
  <si>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</si>
  <si>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</si>
  <si>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</si>
  <si>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</si>
  <si>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</si>
  <si>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</si>
  <si>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</si>
  <si>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</si>
  <si>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</si>
  <si>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</si>
  <si>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</si>
  <si>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</si>
  <si>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</si>
  <si>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</si>
  <si>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</si>
  <si>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</si>
  <si>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</si>
  <si>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</si>
  <si>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</si>
  <si>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</si>
  <si>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</si>
  <si>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</si>
  <si>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</si>
  <si>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</si>
  <si>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</si>
  <si>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</si>
  <si>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</si>
  <si>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</si>
  <si>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</si>
  <si>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</si>
  <si>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</si>
  <si>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</si>
  <si>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</si>
  <si>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</si>
  <si>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</si>
  <si>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</si>
  <si>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</si>
  <si>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</si>
  <si>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</si>
  <si>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</si>
  <si>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</si>
  <si>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</si>
  <si>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</si>
  <si>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</si>
  <si>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</si>
  <si>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</si>
  <si>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</si>
  <si>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</si>
  <si>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</si>
  <si>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</si>
  <si>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</si>
  <si>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</si>
  <si>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</si>
  <si>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</si>
  <si>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</si>
  <si>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</si>
  <si>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</si>
  <si>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</si>
  <si>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</si>
  <si>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</si>
  <si>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</si>
  <si>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</si>
  <si>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</si>
  <si>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</si>
  <si>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</si>
  <si>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</si>
  <si>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</si>
  <si>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</si>
  <si>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</si>
  <si>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</si>
  <si>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</si>
  <si>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</si>
  <si>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</si>
  <si>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</si>
  <si>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</si>
  <si>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</si>
  <si>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</si>
  <si>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</si>
  <si>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</si>
  <si>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</si>
  <si>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</si>
  <si>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</si>
  <si>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</si>
  <si>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</si>
  <si>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</si>
  <si>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</si>
  <si>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</si>
  <si>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</si>
  <si>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</si>
  <si>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</si>
  <si>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</si>
  <si>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</si>
  <si>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</si>
  <si>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</si>
  <si>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</si>
  <si>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</si>
  <si>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</si>
  <si>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</si>
  <si>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</si>
  <si>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</si>
  <si>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</si>
  <si>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</si>
  <si>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</si>
  <si>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</si>
  <si>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</si>
  <si>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</si>
  <si>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</si>
  <si>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</si>
  <si>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</si>
  <si>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</si>
  <si>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</si>
  <si>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</si>
  <si>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</si>
  <si>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</si>
  <si>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</si>
  <si>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</si>
  <si>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</si>
  <si>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</si>
  <si>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</si>
  <si>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</si>
  <si>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</si>
  <si>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</si>
  <si>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</si>
  <si>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</si>
  <si>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</si>
  <si>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</si>
  <si>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</si>
  <si>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</si>
  <si>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</si>
  <si>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</si>
  <si>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</si>
  <si>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</si>
  <si>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</si>
  <si>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</si>
  <si>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</si>
  <si>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</si>
  <si>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</si>
  <si>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</si>
  <si>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</si>
  <si>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</si>
  <si>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</si>
  <si>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</si>
  <si>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</si>
  <si>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</si>
  <si>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</si>
  <si>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</si>
  <si>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</si>
  <si>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</si>
  <si>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</si>
  <si>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</si>
  <si>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</si>
  <si>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</si>
  <si>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</si>
  <si>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</si>
  <si>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</si>
  <si>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</si>
  <si>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</si>
  <si>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</si>
  <si>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</si>
  <si>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</si>
  <si>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</si>
  <si>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</si>
  <si>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</si>
  <si>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</si>
  <si>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</si>
  <si>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</si>
  <si>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</si>
  <si>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</si>
  <si>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</si>
  <si>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</si>
  <si>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</si>
  <si>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</si>
  <si>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</si>
  <si>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</si>
  <si>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</si>
  <si>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</si>
  <si>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</si>
  <si>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</si>
  <si>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</si>
  <si>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</si>
  <si>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</si>
  <si>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</si>
  <si>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</si>
  <si>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</si>
  <si>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</si>
  <si>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</si>
  <si>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</si>
  <si>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</si>
  <si>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</si>
  <si>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</si>
  <si>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</si>
  <si>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</si>
  <si>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</si>
  <si>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</si>
  <si>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</si>
  <si>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</si>
  <si>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</si>
  <si>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</si>
  <si>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</si>
  <si>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</si>
  <si>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</si>
  <si>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</si>
  <si>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</si>
  <si>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</si>
  <si>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</si>
  <si>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</si>
  <si>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</si>
  <si>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</si>
  <si>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</si>
  <si>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</si>
  <si>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</si>
  <si>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</si>
  <si>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</si>
  <si>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</si>
  <si>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</si>
  <si>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</si>
  <si>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</si>
  <si>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</si>
  <si>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</si>
  <si>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</si>
  <si>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</si>
  <si>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</si>
  <si>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</si>
  <si>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</si>
  <si>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</si>
  <si>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</si>
  <si>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</si>
  <si>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</si>
  <si>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</si>
  <si>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</si>
  <si>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</si>
  <si>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</si>
  <si>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</si>
  <si>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</si>
  <si>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</si>
  <si>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</si>
  <si>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</si>
  <si>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</si>
  <si>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</si>
  <si>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</si>
  <si>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</si>
  <si>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</si>
  <si>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</si>
  <si>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</si>
  <si>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</si>
  <si>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</si>
  <si>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</si>
  <si>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</si>
  <si>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</si>
  <si>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</si>
  <si>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</si>
  <si>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</si>
  <si>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</si>
  <si>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</si>
  <si>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</si>
  <si>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</si>
  <si>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</si>
  <si>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</si>
  <si>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</si>
  <si>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</si>
  <si>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</si>
  <si>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</si>
  <si>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</si>
  <si>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</si>
  <si>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</si>
  <si>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</si>
  <si>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</si>
  <si>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</si>
  <si>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</si>
  <si>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</si>
  <si>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</si>
  <si>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</si>
  <si>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</si>
  <si>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</si>
  <si>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</si>
  <si>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</si>
  <si>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</si>
  <si>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</si>
  <si>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</si>
  <si>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</si>
  <si>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</si>
  <si>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</si>
  <si>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</si>
  <si>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</si>
  <si>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</si>
  <si>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</si>
  <si>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</si>
  <si>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</si>
  <si>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</si>
  <si>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</si>
  <si>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</si>
  <si>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</si>
  <si>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</si>
  <si>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</si>
  <si>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</si>
  <si>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</si>
  <si>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</si>
  <si>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</si>
  <si>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</si>
  <si>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</si>
  <si>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</si>
  <si>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</si>
  <si>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</si>
  <si>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</si>
  <si>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</si>
  <si>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</si>
  <si>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</si>
  <si>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</si>
  <si>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</si>
  <si>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</si>
  <si>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</si>
  <si>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</si>
  <si>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</si>
  <si>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</si>
  <si>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</si>
  <si>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</si>
  <si>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</si>
  <si>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</si>
  <si>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</si>
  <si>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</si>
  <si>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</si>
  <si>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</si>
  <si>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</si>
  <si>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</si>
  <si>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</si>
  <si>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</si>
  <si>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</si>
  <si>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</si>
  <si>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</si>
  <si>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</si>
  <si>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</si>
  <si>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</si>
  <si>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</si>
  <si>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</si>
  <si>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</si>
  <si>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</si>
  <si>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</si>
  <si>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</si>
  <si>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</si>
  <si>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</si>
  <si>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</si>
  <si>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</si>
  <si>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</si>
  <si>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</si>
  <si>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</si>
  <si>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</si>
  <si>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</si>
  <si>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</si>
  <si>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</si>
  <si>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</si>
  <si>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</si>
  <si>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</si>
  <si>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</si>
  <si>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</si>
  <si>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</si>
  <si>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</si>
  <si>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</si>
  <si>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</si>
  <si>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</si>
  <si>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</si>
  <si>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</si>
  <si>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</si>
  <si>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</si>
  <si>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</si>
  <si>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</si>
  <si>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</si>
  <si>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</si>
  <si>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</si>
  <si>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</si>
  <si>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</si>
  <si>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</si>
  <si>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</si>
  <si>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</si>
  <si>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</si>
  <si>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</si>
  <si>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</si>
  <si>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</si>
  <si>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</si>
  <si>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</si>
  <si>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</si>
  <si>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</si>
  <si>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</si>
  <si>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</si>
  <si>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</si>
  <si>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</si>
  <si>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</si>
  <si>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</si>
  <si>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</si>
  <si>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</si>
  <si>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</si>
  <si>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</si>
  <si>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</si>
  <si>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</si>
  <si>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</si>
  <si>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</si>
  <si>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</si>
  <si>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</si>
  <si>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</si>
  <si>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</si>
  <si>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</si>
  <si>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</si>
  <si>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</si>
  <si>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</si>
  <si>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</si>
  <si>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</si>
  <si>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</si>
  <si>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</si>
  <si>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</si>
  <si>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</si>
  <si>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</si>
  <si>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</si>
  <si>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</si>
  <si>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</si>
  <si>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</si>
  <si>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</si>
  <si>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</si>
  <si>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</si>
  <si>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</si>
  <si>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</si>
  <si>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</si>
  <si>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</si>
  <si>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</si>
  <si>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</si>
  <si>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</si>
  <si>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</si>
  <si>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</si>
  <si>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</si>
  <si>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</si>
  <si>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</si>
  <si>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</si>
  <si>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</si>
  <si>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</si>
  <si>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</si>
  <si>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</si>
  <si>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</si>
  <si>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</si>
  <si>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</si>
  <si>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</si>
  <si>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</si>
  <si>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</si>
  <si>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</si>
  <si>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</si>
  <si>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</si>
  <si>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</si>
  <si>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</si>
  <si>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</si>
  <si>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</si>
  <si>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</si>
  <si>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</si>
  <si>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</si>
  <si>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</si>
  <si>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</si>
  <si>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</si>
  <si>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</si>
  <si>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</si>
  <si>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</si>
  <si>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</si>
  <si>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</si>
  <si>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</si>
  <si>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</si>
  <si>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</si>
  <si>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</si>
  <si>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</si>
  <si>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</si>
  <si>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</si>
  <si>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</si>
  <si>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</si>
  <si>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</si>
  <si>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</si>
  <si>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</si>
  <si>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</si>
  <si>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</si>
  <si>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</si>
  <si>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</si>
  <si>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</si>
  <si>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</si>
  <si>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</si>
  <si>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</si>
  <si>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</si>
  <si>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</si>
  <si>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</si>
  <si>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</si>
  <si>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</si>
  <si>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</si>
  <si>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</si>
  <si>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</si>
  <si>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</si>
  <si>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</si>
  <si>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</si>
  <si>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</si>
  <si>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</si>
  <si>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</si>
  <si>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</si>
  <si>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</si>
  <si>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</si>
  <si>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</si>
  <si>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</si>
  <si>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</si>
  <si>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</si>
  <si>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</si>
  <si>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</si>
  <si>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</si>
  <si>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</si>
  <si>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</si>
  <si>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</si>
  <si>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</si>
  <si>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</si>
  <si>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</si>
  <si>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</si>
  <si>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</si>
  <si>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</si>
  <si>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</si>
  <si>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</si>
  <si>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</si>
  <si>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</si>
  <si>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</si>
  <si>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</si>
  <si>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</si>
  <si>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</si>
  <si>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</si>
  <si>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</si>
  <si>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</si>
  <si>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</si>
  <si>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</si>
  <si>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</si>
  <si>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</si>
  <si>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</si>
  <si>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</si>
  <si>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</si>
  <si>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</si>
  <si>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</si>
  <si>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</si>
  <si>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</si>
  <si>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</si>
  <si>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</si>
  <si>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</si>
  <si>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</si>
  <si>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</si>
  <si>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</si>
  <si>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</si>
  <si>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</si>
  <si>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</si>
  <si>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</si>
  <si>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</si>
  <si>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</si>
  <si>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</si>
  <si>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</si>
  <si>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</si>
  <si>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</si>
  <si>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</si>
  <si>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</si>
  <si>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</si>
  <si>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</si>
  <si>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</si>
  <si>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</si>
  <si>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</si>
  <si>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</si>
  <si>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</si>
  <si>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</si>
  <si>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</si>
  <si>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</si>
  <si>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</si>
  <si>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</si>
  <si>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</si>
  <si>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</si>
  <si>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</si>
  <si>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</si>
  <si>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</si>
  <si>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</si>
  <si>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</si>
  <si>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</si>
  <si>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</si>
  <si>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</si>
  <si>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</si>
  <si>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</si>
  <si>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</si>
  <si>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</si>
  <si>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</si>
  <si>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</si>
  <si>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</si>
  <si>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</si>
  <si>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</si>
  <si>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</si>
  <si>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</si>
  <si>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</si>
  <si>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</si>
  <si>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</si>
  <si>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</si>
  <si>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</si>
  <si>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</si>
  <si>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</si>
  <si>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</si>
  <si>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</si>
  <si>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</si>
  <si>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</si>
  <si>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</si>
  <si>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</si>
  <si>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</si>
  <si>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</si>
  <si>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</si>
  <si>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</si>
  <si>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</si>
  <si>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</si>
  <si>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</si>
  <si>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</si>
  <si>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</si>
  <si>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</si>
  <si>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</si>
  <si>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</si>
  <si>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</si>
  <si>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</si>
  <si>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</si>
  <si>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</si>
  <si>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</si>
  <si>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</si>
  <si>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</si>
  <si>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</si>
  <si>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</si>
  <si>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</si>
  <si>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</si>
  <si>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</si>
  <si>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</si>
  <si>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</si>
  <si>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</si>
  <si>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</si>
  <si>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</si>
  <si>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</si>
  <si>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</si>
  <si>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</si>
  <si>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</si>
  <si>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</si>
  <si>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</si>
  <si>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</si>
  <si>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</si>
  <si>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</si>
  <si>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</si>
  <si>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</si>
  <si>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</si>
  <si>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</si>
  <si>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</si>
  <si>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</si>
  <si>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</si>
  <si>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</si>
  <si>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</si>
  <si>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</si>
  <si>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</si>
  <si>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</si>
  <si>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</si>
  <si>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</si>
  <si>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</si>
  <si>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</si>
  <si>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</si>
  <si>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</si>
  <si>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</si>
  <si>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</si>
  <si>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</si>
  <si>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</si>
  <si>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</si>
  <si>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</si>
  <si>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</si>
  <si>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</si>
  <si>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</si>
  <si>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</si>
  <si>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</si>
  <si>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</si>
  <si>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</si>
  <si>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</si>
  <si>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</si>
  <si>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</si>
  <si>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</si>
  <si>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</si>
  <si>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</si>
  <si>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</si>
  <si>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</si>
  <si>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</si>
  <si>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</si>
  <si>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</si>
  <si>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</si>
  <si>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</si>
  <si>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</si>
  <si>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</si>
  <si>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</si>
  <si>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</si>
  <si>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</si>
  <si>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</si>
  <si>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</si>
  <si>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</si>
  <si>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</si>
  <si>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</si>
  <si>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</si>
  <si>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</si>
  <si>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</si>
  <si>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</si>
  <si>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</si>
  <si>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</si>
  <si>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</si>
  <si>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</si>
  <si>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</si>
  <si>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</si>
  <si>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</si>
  <si>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</si>
  <si>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</si>
  <si>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</si>
  <si>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</si>
  <si>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</si>
  <si>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</si>
  <si>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</si>
  <si>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</si>
  <si>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</si>
  <si>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</si>
  <si>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</si>
  <si>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</si>
  <si>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</si>
  <si>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</si>
  <si>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</si>
  <si>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</si>
  <si>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</si>
  <si>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</si>
  <si>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</si>
  <si>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</si>
  <si>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</si>
  <si>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</si>
  <si>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</si>
  <si>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</si>
  <si>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</si>
  <si>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</si>
  <si>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</si>
  <si>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</si>
  <si>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</si>
  <si>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</si>
  <si>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</si>
  <si>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</si>
  <si>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</si>
  <si>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</si>
  <si>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</si>
  <si>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</si>
  <si>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</si>
  <si>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</si>
  <si>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</si>
  <si>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</si>
  <si>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</si>
  <si>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</si>
  <si>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</si>
  <si>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</si>
  <si>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</si>
  <si>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</si>
  <si>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</si>
  <si>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</si>
  <si>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</si>
  <si>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</si>
  <si>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</si>
  <si>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</si>
  <si>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</si>
  <si>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</si>
  <si>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</si>
  <si>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</si>
  <si>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</si>
  <si>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</si>
  <si>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</si>
  <si>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</si>
  <si>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</si>
  <si>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</si>
  <si>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</si>
  <si>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</si>
  <si>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</si>
  <si>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</si>
  <si>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</si>
  <si>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</si>
  <si>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</si>
  <si>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</si>
  <si>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</si>
  <si>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</si>
  <si>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</si>
  <si>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</si>
  <si>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</si>
  <si>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</si>
  <si>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</si>
  <si>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</si>
  <si>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</si>
  <si>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</si>
  <si>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</si>
  <si>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</si>
  <si>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</si>
  <si>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</si>
  <si>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</si>
  <si>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</si>
  <si>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</si>
  <si>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</si>
  <si>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</si>
  <si>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</si>
  <si>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</si>
  <si>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</si>
  <si>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</si>
  <si>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</si>
  <si>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</si>
  <si>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</si>
  <si>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</si>
  <si>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</si>
  <si>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</si>
  <si>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</si>
  <si>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</si>
  <si>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</si>
  <si>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</si>
  <si>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</si>
  <si>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</si>
  <si>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</si>
  <si>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</si>
  <si>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</si>
  <si>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</si>
  <si>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</si>
  <si>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</si>
  <si>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</si>
  <si>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</si>
  <si>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</si>
  <si>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</si>
  <si>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</si>
  <si>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</si>
  <si>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</si>
  <si>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</si>
  <si>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</si>
  <si>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</si>
  <si>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</si>
  <si>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</si>
  <si>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</si>
  <si>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</si>
  <si>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</si>
  <si>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</si>
  <si>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</si>
  <si>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</si>
  <si>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</si>
  <si>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</si>
  <si>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</si>
  <si>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</si>
  <si>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</si>
  <si>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</si>
  <si>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</si>
  <si>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</si>
  <si>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</si>
  <si>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</si>
  <si>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</si>
  <si>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</si>
  <si>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</si>
  <si>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</si>
  <si>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</si>
  <si>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</si>
  <si>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</si>
  <si>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</si>
  <si>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</si>
  <si>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</si>
  <si>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</si>
  <si>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</si>
  <si>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</si>
  <si>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</si>
  <si>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</si>
  <si>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</si>
  <si>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</si>
  <si>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</si>
  <si>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</si>
  <si>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</si>
  <si>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</si>
  <si>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</si>
  <si>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</si>
  <si>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</si>
  <si>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</si>
  <si>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</si>
  <si>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</si>
  <si>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</si>
  <si>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</si>
  <si>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</si>
  <si>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</si>
  <si>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</si>
  <si>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</si>
  <si>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</si>
  <si>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</si>
  <si>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</si>
  <si>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</si>
  <si>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</si>
  <si>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</si>
  <si>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</si>
  <si>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</si>
  <si>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</si>
  <si>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</si>
  <si>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</si>
  <si>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</si>
  <si>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</si>
  <si>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</si>
  <si>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</si>
  <si>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</si>
  <si>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</si>
  <si>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</si>
  <si>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</si>
  <si>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</si>
  <si>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</si>
  <si>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</si>
  <si>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</si>
  <si>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</si>
  <si>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</si>
  <si>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</si>
  <si>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</si>
  <si>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</si>
  <si>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</si>
  <si>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</si>
  <si>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</si>
  <si>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</si>
  <si>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</si>
  <si>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</si>
  <si>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</si>
  <si>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</si>
  <si>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</si>
  <si>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</si>
  <si>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</si>
  <si>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</si>
  <si>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</si>
  <si>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</si>
  <si>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</si>
  <si>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</si>
  <si>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</si>
  <si>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</si>
  <si>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</si>
  <si>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</si>
  <si>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</si>
  <si>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</si>
  <si>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</si>
  <si>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</si>
  <si>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</si>
  <si>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</si>
  <si>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</si>
  <si>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</si>
  <si>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</si>
  <si>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</si>
  <si>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</si>
  <si>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</si>
  <si>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</si>
  <si>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</si>
  <si>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</si>
  <si>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</si>
  <si>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</si>
  <si>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</si>
  <si>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</si>
  <si>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</si>
  <si>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</si>
  <si>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</si>
  <si>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</si>
  <si>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</si>
  <si>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</si>
  <si>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</si>
  <si>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</si>
  <si>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</si>
  <si>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</si>
  <si>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</si>
  <si>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</si>
  <si>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</si>
  <si>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</si>
  <si>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</si>
  <si>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</si>
  <si>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</si>
  <si>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</si>
  <si>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</si>
  <si>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</si>
  <si>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</si>
  <si>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</si>
  <si>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</si>
  <si>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</si>
  <si>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</si>
  <si>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</si>
  <si>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</si>
  <si>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</si>
  <si>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</si>
  <si>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</si>
  <si>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</si>
  <si>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</si>
  <si>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</si>
  <si>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</si>
  <si>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</si>
  <si>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</si>
  <si>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</si>
  <si>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</si>
  <si>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</si>
  <si>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</si>
  <si>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</si>
  <si>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</si>
  <si>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</si>
  <si>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</si>
  <si>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</si>
  <si>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</si>
  <si>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</si>
  <si>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</si>
  <si>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</si>
  <si>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</si>
  <si>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</si>
  <si>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</si>
  <si>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</si>
  <si>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</si>
  <si>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</si>
  <si>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</si>
  <si>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</si>
  <si>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</si>
  <si>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</si>
  <si>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</si>
  <si>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</si>
  <si>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</si>
  <si>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</si>
  <si>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</si>
  <si>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</si>
  <si>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</si>
  <si>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</si>
  <si>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</si>
  <si>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</si>
  <si>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</si>
  <si>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</si>
  <si>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</si>
  <si>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</si>
  <si>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</si>
  <si>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</si>
  <si>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</si>
  <si>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</si>
  <si>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</si>
  <si>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</si>
  <si>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</si>
  <si>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</si>
  <si>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</si>
  <si>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</si>
  <si>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</si>
  <si>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</si>
  <si>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</si>
  <si>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</si>
  <si>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</si>
  <si>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</si>
  <si>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</si>
  <si>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</si>
  <si>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</si>
  <si>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</si>
  <si>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</si>
  <si>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</si>
  <si>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</si>
  <si>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</si>
  <si>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</si>
  <si>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</si>
  <si>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</si>
  <si>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</si>
  <si>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</si>
  <si>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</si>
  <si>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</si>
  <si>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</si>
  <si>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</si>
  <si>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</si>
  <si>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</si>
  <si>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</si>
  <si>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</si>
  <si>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</si>
  <si>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</si>
  <si>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</si>
  <si>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</si>
  <si>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</si>
  <si>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</si>
  <si>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</si>
  <si>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</si>
  <si>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</si>
  <si>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</si>
  <si>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</si>
  <si>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</si>
  <si>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</si>
  <si>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</si>
  <si>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</si>
  <si>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</si>
  <si>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</si>
  <si>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</si>
  <si>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</si>
  <si>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</si>
  <si>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</si>
  <si>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</si>
  <si>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</si>
  <si>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</si>
  <si>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</si>
  <si>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</si>
  <si>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</si>
  <si>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</si>
  <si>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</si>
  <si>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</si>
  <si>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</si>
  <si>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</si>
  <si>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</si>
  <si>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</si>
  <si>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</si>
  <si>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</si>
  <si>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</si>
  <si>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</si>
  <si>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</si>
  <si>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</si>
  <si>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</si>
  <si>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</si>
  <si>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</si>
  <si>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</si>
  <si>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</si>
  <si>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</si>
  <si>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</si>
  <si>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</si>
  <si>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</si>
  <si>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</si>
  <si>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</si>
  <si>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</si>
  <si>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</si>
  <si>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</si>
  <si>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</si>
  <si>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</si>
  <si>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</si>
  <si>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</si>
  <si>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</si>
  <si>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</si>
  <si>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</si>
  <si>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</si>
  <si>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</si>
  <si>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</si>
  <si>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</si>
  <si>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</si>
  <si>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</si>
  <si>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</si>
  <si>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</si>
  <si>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</si>
  <si>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</si>
  <si>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</si>
  <si>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</si>
  <si>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</si>
  <si>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</si>
  <si>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</si>
  <si>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</si>
  <si>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</si>
  <si>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</si>
  <si>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</si>
  <si>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</si>
  <si>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</si>
  <si>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</si>
  <si>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</si>
  <si>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</si>
  <si>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</si>
  <si>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</si>
  <si>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</si>
  <si>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</si>
  <si>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</si>
  <si>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</si>
  <si>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</si>
  <si>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</si>
  <si>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</si>
  <si>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</si>
  <si>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</si>
  <si>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</si>
  <si>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</si>
  <si>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</si>
  <si>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</si>
  <si>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</si>
  <si>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</si>
  <si>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</si>
  <si>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</si>
  <si>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</si>
  <si>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</si>
  <si>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</si>
  <si>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</si>
  <si>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</si>
  <si>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</si>
  <si>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</si>
  <si>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</si>
  <si>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</si>
  <si>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</si>
  <si>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</si>
  <si>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</si>
  <si>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</si>
  <si>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</si>
  <si>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</si>
  <si>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</si>
  <si>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</si>
  <si>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</si>
  <si>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</si>
  <si>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</si>
  <si>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</si>
  <si>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</si>
  <si>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</si>
  <si>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</si>
  <si>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</si>
  <si>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</si>
  <si>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</si>
  <si>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</si>
  <si>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</si>
  <si>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</si>
  <si>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</si>
  <si>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</si>
  <si>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</si>
  <si>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</si>
  <si>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</si>
  <si>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</si>
  <si>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</si>
  <si>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</si>
  <si>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</si>
  <si>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</si>
  <si>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</si>
  <si>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</si>
  <si>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</si>
  <si>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</si>
  <si>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</si>
  <si>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</si>
  <si>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</si>
  <si>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</si>
  <si>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</si>
  <si>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</si>
  <si>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</si>
  <si>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</si>
  <si>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</si>
  <si>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</si>
  <si>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</si>
  <si>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</si>
  <si>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</si>
  <si>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</si>
  <si>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</si>
  <si>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</si>
  <si>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</si>
  <si>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</si>
  <si>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</si>
  <si>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</si>
  <si>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</si>
  <si>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</si>
  <si>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</si>
  <si>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</si>
  <si>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</si>
  <si>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</si>
  <si>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</si>
  <si>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</si>
  <si>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</si>
  <si>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</si>
  <si>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</si>
  <si>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</si>
  <si>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</si>
  <si>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</si>
  <si>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</si>
  <si>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</si>
  <si>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</si>
  <si>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</si>
  <si>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</si>
  <si>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</si>
  <si>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</si>
  <si>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</si>
  <si>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</si>
  <si>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</si>
  <si>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</si>
  <si>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</si>
  <si>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</si>
  <si>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</si>
  <si>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</si>
  <si>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</si>
  <si>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</si>
  <si>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</si>
  <si>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</si>
  <si>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</si>
  <si>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</si>
  <si>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</si>
  <si>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</si>
  <si>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</si>
  <si>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</si>
  <si>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</si>
  <si>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</si>
  <si>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</si>
  <si>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</si>
  <si>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</si>
  <si>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</si>
  <si>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</si>
  <si>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</si>
  <si>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</si>
  <si>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</si>
  <si>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</si>
  <si>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</si>
  <si>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</si>
  <si>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</si>
  <si>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</si>
  <si>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</si>
  <si>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</si>
  <si>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</si>
  <si>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</si>
  <si>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</si>
  <si>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</si>
  <si>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</si>
  <si>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</si>
  <si>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</si>
  <si>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</si>
  <si>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</si>
  <si>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</si>
  <si>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</si>
  <si>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</si>
  <si>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</si>
  <si>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</si>
  <si>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</si>
  <si>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</si>
  <si>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</si>
  <si>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</si>
  <si>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</si>
  <si>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</si>
  <si>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</si>
  <si>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</si>
  <si>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</si>
  <si>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</si>
  <si>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</si>
  <si>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</si>
  <si>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</si>
  <si>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</si>
  <si>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</si>
  <si>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</si>
  <si>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</si>
  <si>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</si>
  <si>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</si>
  <si>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</si>
  <si>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</si>
  <si>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</si>
  <si>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</si>
  <si>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</si>
  <si>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</si>
  <si>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</si>
  <si>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</si>
  <si>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</si>
  <si>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</si>
  <si>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</si>
  <si>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</si>
  <si>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</si>
  <si>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</si>
  <si>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</si>
  <si>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</si>
  <si>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</si>
  <si>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</si>
  <si>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</si>
  <si>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</si>
  <si>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</si>
  <si>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</si>
  <si>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</si>
  <si>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</si>
  <si>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</si>
  <si>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</si>
  <si>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</si>
  <si>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</si>
  <si>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</si>
  <si>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</si>
  <si>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</si>
  <si>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</si>
  <si>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</si>
  <si>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</si>
  <si>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</si>
  <si>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</si>
  <si>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</si>
  <si>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</si>
  <si>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</si>
  <si>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</si>
  <si>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</si>
  <si>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</si>
  <si>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</si>
  <si>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</si>
  <si>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</si>
  <si>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</si>
  <si>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</si>
  <si>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</si>
  <si>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</si>
  <si>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</si>
  <si>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</si>
  <si>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</si>
  <si>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</si>
  <si>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</si>
  <si>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</si>
  <si>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</si>
  <si>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</si>
  <si>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</si>
  <si>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</si>
  <si>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</si>
  <si>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</si>
  <si>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</si>
  <si>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</si>
  <si>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</si>
  <si>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</si>
  <si>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</si>
  <si>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</si>
  <si>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</si>
  <si>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</si>
  <si>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</si>
  <si>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</si>
  <si>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</si>
  <si>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</si>
  <si>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</si>
  <si>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</si>
  <si>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</si>
  <si>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</si>
  <si>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</si>
  <si>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</si>
  <si>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</si>
  <si>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</si>
  <si>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</si>
  <si>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</si>
  <si>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</si>
  <si>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</si>
  <si>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</si>
  <si>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</si>
  <si>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</si>
  <si>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</si>
  <si>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</si>
  <si>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</si>
  <si>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</si>
  <si>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</si>
  <si>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</si>
  <si>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</si>
  <si>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</si>
  <si>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</si>
  <si>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</si>
  <si>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</si>
  <si>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</si>
  <si>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</si>
  <si>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</si>
  <si>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</si>
  <si>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</si>
  <si>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</si>
  <si>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</si>
  <si>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</si>
  <si>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</si>
  <si>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</si>
  <si>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</si>
  <si>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</si>
  <si>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</si>
  <si>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</si>
  <si>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</si>
  <si>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</si>
  <si>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</si>
  <si>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</si>
  <si>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</si>
  <si>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</si>
  <si>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</si>
  <si>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</si>
  <si>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</si>
  <si>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</si>
  <si>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</si>
  <si>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</si>
  <si>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</si>
  <si>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</si>
  <si>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</si>
  <si>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</si>
  <si>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</si>
  <si>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</si>
  <si>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</si>
  <si>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</si>
  <si>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</si>
  <si>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</si>
  <si>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</si>
  <si>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</si>
  <si>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</si>
  <si>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</si>
  <si>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</si>
  <si>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</si>
  <si>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</si>
  <si>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</si>
  <si>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</si>
  <si>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</si>
  <si>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</si>
  <si>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</si>
  <si>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</si>
  <si>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</si>
  <si>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</si>
  <si>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</si>
  <si>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</si>
  <si>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</si>
  <si>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</si>
  <si>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</si>
  <si>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</si>
  <si>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</si>
  <si>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</si>
  <si>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</si>
  <si>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</si>
  <si>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</si>
  <si>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</si>
  <si>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</si>
  <si>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</si>
  <si>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</si>
  <si>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</si>
  <si>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</si>
  <si>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</si>
  <si>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</si>
  <si>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</si>
  <si>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</si>
  <si>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</si>
  <si>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</si>
  <si>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</si>
  <si>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</si>
  <si>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</si>
  <si>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</si>
  <si>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</si>
  <si>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</si>
  <si>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</si>
  <si>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</si>
  <si>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</si>
  <si>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</si>
  <si>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</si>
  <si>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</si>
  <si>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</si>
  <si>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</si>
  <si>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</si>
  <si>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</si>
  <si>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</si>
  <si>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</si>
  <si>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</si>
  <si>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</si>
  <si>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</si>
  <si>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</si>
  <si>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</si>
  <si>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</si>
  <si>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</si>
  <si>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</si>
  <si>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</si>
  <si>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</si>
  <si>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</si>
  <si>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</si>
  <si>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</si>
  <si>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</si>
  <si>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</si>
  <si>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</si>
  <si>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</si>
  <si>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</si>
  <si>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</si>
  <si>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</si>
  <si>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</si>
  <si>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</si>
  <si>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</si>
  <si>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</si>
  <si>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</si>
  <si>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</si>
  <si>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</si>
  <si>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</si>
  <si>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</si>
  <si>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</si>
  <si>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</si>
  <si>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</si>
  <si>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</si>
  <si>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</si>
  <si>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</si>
  <si>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</si>
  <si>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</si>
  <si>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</si>
  <si>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</si>
  <si>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</si>
  <si>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</si>
  <si>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</si>
  <si>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</si>
  <si>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</si>
  <si>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</si>
  <si>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</si>
  <si>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</si>
  <si>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</si>
  <si>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</si>
  <si>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</si>
  <si>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</si>
  <si>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</si>
  <si>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</si>
  <si>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</si>
  <si>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</si>
  <si>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</si>
  <si>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</si>
  <si>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</si>
  <si>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</si>
  <si>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</si>
  <si>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</si>
  <si>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</si>
  <si>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</si>
  <si>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</si>
  <si>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</si>
  <si>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</si>
  <si>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</si>
  <si>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</si>
  <si>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</si>
  <si>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</si>
  <si>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</si>
  <si>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</si>
  <si>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</si>
  <si>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</si>
  <si>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</si>
  <si>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</si>
  <si>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</si>
  <si>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</si>
  <si>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</si>
  <si>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</si>
  <si>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</si>
  <si>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</si>
  <si>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</si>
  <si>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</si>
  <si>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</si>
  <si>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</si>
  <si>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</si>
  <si>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</si>
  <si>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</si>
  <si>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</si>
  <si>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</si>
  <si>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</si>
  <si>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</si>
  <si>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</si>
  <si>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</si>
  <si>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</si>
  <si>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</si>
  <si>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</si>
  <si>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</si>
  <si>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</si>
  <si>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</si>
  <si>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</si>
  <si>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</si>
  <si>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</si>
  <si>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</si>
  <si>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</si>
  <si>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</si>
  <si>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</si>
  <si>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</si>
  <si>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</si>
  <si>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</si>
  <si>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</si>
  <si>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</si>
  <si>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</si>
  <si>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</si>
  <si>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</si>
  <si>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</si>
  <si>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</si>
  <si>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</si>
  <si>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</si>
  <si>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</si>
  <si>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</si>
  <si>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</si>
  <si>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</si>
  <si>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</si>
  <si>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</si>
  <si>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</si>
  <si>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</si>
  <si>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</si>
  <si>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</si>
  <si>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</si>
  <si>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</si>
  <si>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</si>
  <si>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</si>
  <si>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</si>
  <si>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</si>
  <si>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</si>
  <si>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</si>
  <si>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</si>
  <si>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</si>
  <si>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</si>
  <si>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</si>
  <si>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</si>
  <si>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</si>
  <si>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</si>
  <si>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</si>
  <si>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</si>
  <si>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</si>
  <si>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</si>
  <si>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</si>
  <si>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</si>
  <si>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</si>
  <si>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</si>
  <si>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</si>
  <si>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</si>
  <si>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</si>
  <si>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</si>
  <si>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</si>
  <si>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</si>
  <si>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</si>
  <si>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</si>
  <si>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</si>
  <si>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</si>
  <si>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</si>
  <si>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</si>
  <si>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</si>
  <si>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</si>
  <si>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</si>
  <si>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</si>
  <si>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</si>
  <si>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</si>
  <si>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</si>
  <si>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</si>
  <si>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</si>
  <si>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</si>
  <si>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</si>
  <si>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</si>
  <si>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</si>
  <si>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</si>
  <si>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</si>
  <si>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</si>
  <si>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</si>
  <si>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</si>
  <si>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</si>
  <si>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</si>
  <si>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</si>
  <si>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</si>
  <si>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</si>
  <si>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</si>
  <si>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</si>
  <si>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</si>
  <si>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</si>
  <si>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</si>
  <si>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</si>
  <si>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</si>
  <si>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</si>
  <si>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</si>
  <si>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</si>
  <si>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</si>
  <si>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</si>
  <si>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</si>
  <si>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</si>
  <si>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</si>
  <si>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</si>
  <si>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</si>
  <si>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</si>
  <si>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</si>
  <si>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</si>
  <si>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</si>
  <si>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</si>
  <si>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</si>
  <si>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</si>
  <si>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</si>
  <si>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</si>
  <si>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</si>
  <si>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</si>
  <si>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</si>
  <si>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</si>
  <si>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</si>
  <si>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</si>
  <si>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</si>
  <si>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</si>
  <si>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</si>
  <si>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</si>
  <si>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</si>
  <si>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</si>
  <si>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</si>
  <si>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</si>
  <si>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</si>
  <si>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</si>
  <si>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</si>
  <si>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</si>
  <si>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</si>
  <si>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</si>
  <si>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</si>
  <si>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</si>
  <si>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</si>
  <si>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</si>
  <si>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</si>
  <si>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</si>
  <si>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</si>
  <si>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</si>
  <si>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</si>
  <si>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</si>
  <si>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</si>
  <si>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</si>
  <si>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</si>
  <si>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</si>
  <si>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</si>
  <si>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</si>
  <si>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</si>
  <si>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</si>
  <si>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</si>
  <si>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</si>
  <si>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</si>
  <si>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</si>
  <si>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</si>
  <si>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</si>
  <si>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</si>
  <si>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</si>
  <si>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</si>
  <si>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</si>
  <si>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</si>
  <si>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</si>
  <si>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</si>
  <si>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</si>
  <si>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</si>
  <si>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</si>
  <si>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</si>
  <si>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</si>
  <si>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</si>
  <si>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</si>
  <si>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</si>
  <si>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</si>
  <si>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</si>
  <si>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</si>
  <si>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</si>
  <si>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</si>
  <si>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</si>
  <si>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</si>
  <si>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</si>
  <si>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</si>
  <si>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</si>
  <si>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</si>
  <si>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</si>
  <si>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</si>
  <si>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</si>
  <si>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</si>
  <si>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</si>
  <si>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</si>
  <si>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</si>
  <si>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</si>
  <si>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</si>
  <si>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</si>
  <si>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</si>
  <si>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</si>
  <si>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</si>
  <si>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</si>
  <si>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</si>
  <si>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</si>
  <si>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</si>
  <si>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</si>
  <si>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</si>
  <si>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</si>
  <si>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</si>
  <si>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</si>
  <si>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</si>
  <si>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</si>
  <si>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</si>
  <si>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</si>
  <si>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</si>
  <si>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</si>
  <si>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</si>
  <si>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</si>
  <si>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</si>
  <si>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</si>
  <si>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</si>
  <si>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</si>
  <si>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</si>
  <si>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</si>
  <si>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</si>
  <si>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</si>
  <si>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</si>
  <si>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</si>
  <si>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</si>
  <si>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</si>
  <si>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</si>
  <si>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</si>
  <si>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</si>
  <si>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</si>
  <si>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</si>
  <si>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</si>
  <si>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</si>
  <si>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</si>
  <si>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</si>
  <si>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</si>
  <si>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</si>
  <si>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</si>
  <si>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</si>
  <si>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</si>
  <si>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</si>
  <si>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</si>
  <si>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</si>
  <si>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</si>
  <si>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</si>
  <si>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</si>
  <si>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</si>
  <si>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</si>
  <si>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</si>
  <si>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</si>
  <si>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</si>
  <si>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</si>
  <si>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</si>
  <si>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</si>
  <si>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</si>
  <si>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</si>
  <si>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</si>
  <si>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</si>
  <si>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</si>
  <si>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</si>
  <si>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</si>
  <si>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</si>
  <si>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</si>
  <si>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</si>
  <si>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</si>
  <si>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</si>
  <si>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</si>
  <si>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</si>
  <si>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</si>
  <si>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</si>
  <si>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</si>
  <si>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</si>
  <si>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</si>
  <si>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</si>
  <si>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</si>
  <si>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</si>
  <si>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</si>
  <si>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</si>
  <si>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</si>
  <si>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</si>
  <si>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</si>
  <si>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</si>
  <si>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</si>
  <si>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</si>
  <si>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</si>
  <si>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</si>
  <si>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</si>
  <si>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</si>
  <si>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</si>
  <si>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</si>
  <si>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</si>
  <si>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</si>
  <si>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</si>
  <si>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</si>
  <si>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</si>
  <si>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</si>
  <si>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</si>
  <si>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</si>
  <si>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</si>
  <si>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</si>
  <si>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</si>
  <si>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</si>
  <si>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</si>
  <si>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</si>
  <si>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</si>
  <si>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</si>
  <si>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</si>
  <si>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</si>
  <si>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</si>
  <si>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</si>
  <si>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</si>
  <si>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</si>
  <si>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</si>
  <si>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</si>
  <si>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</si>
  <si>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</si>
  <si>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</si>
  <si>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</si>
  <si>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</si>
  <si>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</si>
  <si>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</si>
  <si>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</si>
  <si>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</si>
  <si>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</si>
  <si>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</si>
  <si>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</si>
  <si>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</si>
  <si>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</si>
  <si>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</si>
  <si>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</si>
  <si>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</si>
  <si>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</si>
  <si>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</si>
  <si>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</si>
  <si>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</si>
  <si>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</si>
  <si>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</si>
  <si>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</si>
  <si>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</si>
  <si>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</si>
  <si>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</si>
  <si>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</si>
  <si>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</si>
  <si>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</si>
  <si>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</si>
  <si>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</si>
  <si>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</si>
  <si>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</si>
  <si>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</si>
  <si>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</si>
  <si>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</si>
  <si>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</si>
  <si>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</si>
  <si>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</si>
  <si>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</si>
  <si>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</si>
  <si>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</si>
  <si>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</si>
  <si>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</si>
  <si>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</si>
  <si>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</si>
  <si>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</si>
  <si>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</si>
  <si>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</si>
  <si>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</si>
  <si>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</si>
  <si>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</si>
  <si>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</si>
  <si>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</si>
  <si>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</si>
  <si>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</si>
  <si>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</si>
  <si>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</si>
  <si>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</si>
  <si>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</si>
  <si>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</si>
  <si>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</si>
  <si>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</si>
  <si>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</si>
  <si>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</si>
  <si>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</si>
  <si>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</si>
  <si>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</si>
  <si>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</si>
  <si>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</si>
  <si>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</si>
  <si>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</si>
  <si>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</si>
  <si>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</si>
  <si>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</si>
  <si>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</si>
  <si>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</si>
  <si>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</si>
  <si>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</si>
  <si>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</si>
  <si>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</si>
  <si>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</si>
  <si>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</si>
  <si>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</si>
  <si>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</si>
  <si>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</si>
  <si>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</si>
  <si>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</si>
  <si>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</si>
  <si>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</si>
  <si>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</si>
  <si>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</si>
  <si>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</si>
  <si>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</si>
  <si>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</si>
  <si>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</si>
  <si>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</si>
  <si>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</si>
  <si>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</si>
  <si>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</si>
  <si>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</si>
  <si>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</si>
  <si>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</si>
  <si>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</si>
  <si>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</si>
  <si>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</si>
  <si>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</si>
  <si>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</si>
  <si>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</si>
  <si>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</si>
  <si>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</si>
  <si>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</si>
  <si>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</si>
  <si>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</si>
  <si>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</si>
  <si>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</si>
  <si>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</si>
  <si>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</si>
  <si>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</si>
  <si>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</si>
  <si>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</si>
  <si>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</si>
  <si>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</si>
  <si>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</si>
  <si>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</si>
  <si>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</si>
  <si>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</si>
  <si>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</si>
  <si>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</si>
  <si>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</si>
  <si>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</si>
  <si>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</si>
  <si>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</si>
  <si>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</si>
  <si>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</si>
  <si>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</si>
  <si>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</si>
  <si>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</si>
  <si>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</si>
  <si>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</si>
  <si>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</si>
  <si>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</si>
  <si>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</si>
  <si>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</si>
  <si>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</si>
  <si>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</si>
  <si>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</si>
  <si>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</si>
  <si>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</si>
  <si>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</si>
  <si>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</si>
  <si>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</si>
  <si>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</si>
  <si>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</si>
  <si>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</si>
  <si>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</si>
  <si>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</si>
  <si>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</si>
  <si>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</si>
  <si>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</si>
  <si>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</si>
  <si>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</si>
  <si>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</si>
  <si>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</si>
  <si>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</si>
  <si>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</si>
  <si>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</si>
  <si>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</si>
  <si>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</si>
  <si>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</si>
  <si>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</si>
  <si>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</si>
  <si>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</si>
  <si>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</si>
  <si>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</si>
  <si>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</si>
  <si>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</si>
  <si>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</si>
  <si>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</si>
  <si>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</si>
  <si>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</si>
  <si>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</si>
  <si>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</si>
  <si>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</si>
  <si>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</si>
  <si>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</si>
  <si>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</si>
  <si>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</si>
  <si>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</si>
  <si>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</si>
  <si>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</si>
  <si>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</si>
  <si>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</si>
  <si>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</si>
  <si>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</si>
  <si>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</si>
  <si>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</si>
  <si>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</si>
  <si>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</si>
  <si>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</si>
  <si>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</si>
  <si>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</si>
  <si>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</si>
  <si>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</si>
  <si>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</si>
  <si>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</si>
  <si>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</si>
  <si>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</si>
  <si>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</si>
  <si>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</si>
  <si>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</si>
  <si>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</si>
  <si>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</si>
  <si>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</si>
  <si>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</si>
  <si>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</si>
  <si>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</si>
  <si>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</si>
  <si>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</si>
  <si>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</si>
  <si>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</si>
  <si>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</si>
  <si>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</si>
  <si>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</si>
  <si>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</si>
  <si>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</si>
  <si>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</si>
  <si>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</si>
  <si>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</si>
  <si>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</si>
  <si>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</si>
  <si>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</si>
  <si>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</si>
  <si>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</si>
  <si>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</si>
  <si>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</si>
  <si>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</si>
  <si>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</si>
  <si>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</si>
  <si>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</si>
  <si>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</si>
  <si>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</si>
  <si>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</si>
  <si>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</si>
  <si>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</si>
  <si>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</si>
  <si>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</si>
  <si>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</si>
  <si>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</si>
  <si>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</si>
  <si>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</si>
  <si>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</si>
  <si>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</si>
  <si>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</si>
  <si>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</si>
  <si>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</si>
  <si>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</si>
  <si>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</si>
  <si>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</si>
  <si>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</si>
  <si>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</si>
  <si>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</si>
  <si>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</si>
  <si>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</si>
  <si>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</si>
  <si>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</si>
  <si>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</si>
  <si>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</si>
  <si>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</si>
  <si>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</si>
  <si>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</si>
  <si>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</si>
  <si>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</si>
  <si>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</si>
  <si>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</si>
  <si>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</si>
  <si>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</si>
  <si>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</si>
  <si>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</si>
  <si>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</si>
  <si>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</si>
  <si>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</si>
  <si>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</si>
  <si>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</si>
  <si>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</si>
  <si>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</si>
  <si>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</si>
  <si>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</si>
  <si>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</si>
  <si>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</si>
  <si>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</si>
  <si>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</si>
  <si>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</si>
  <si>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</si>
  <si>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</si>
  <si>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</si>
  <si>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</si>
  <si>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</si>
  <si>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</si>
  <si>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</si>
  <si>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</si>
  <si>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</si>
  <si>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</si>
  <si>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</si>
  <si>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</si>
  <si>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</si>
  <si>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</si>
  <si>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</si>
  <si>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</si>
  <si>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</si>
  <si>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</si>
  <si>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</si>
  <si>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</si>
  <si>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</si>
  <si>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</si>
  <si>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</si>
  <si>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</si>
  <si>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</si>
  <si>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</si>
  <si>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</si>
  <si>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</si>
  <si>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</si>
  <si>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</si>
  <si>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</si>
  <si>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</si>
  <si>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</si>
  <si>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</si>
  <si>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</si>
  <si>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</si>
  <si>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</si>
  <si>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</si>
  <si>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</si>
  <si>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</si>
  <si>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</si>
  <si>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</si>
  <si>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</si>
  <si>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</si>
  <si>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</si>
  <si>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</si>
  <si>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</si>
  <si>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</si>
  <si>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</si>
  <si>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</si>
  <si>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</si>
  <si>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</si>
  <si>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</si>
  <si>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</si>
  <si>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</si>
  <si>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</si>
  <si>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</si>
  <si>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</si>
  <si>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</si>
  <si>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</si>
  <si>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</si>
  <si>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</si>
  <si>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</si>
  <si>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</si>
  <si>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</si>
  <si>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</si>
  <si>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</si>
  <si>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</si>
  <si>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</si>
  <si>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</si>
  <si>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</si>
  <si>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</si>
  <si>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</si>
  <si>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</si>
  <si>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</si>
  <si>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</si>
  <si>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</si>
  <si>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</si>
  <si>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</si>
  <si>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</si>
  <si>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</si>
  <si>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</si>
  <si>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</si>
  <si>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</si>
  <si>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</si>
  <si>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</si>
  <si>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</si>
  <si>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</si>
  <si>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</si>
  <si>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</si>
  <si>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</si>
  <si>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</si>
  <si>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</si>
  <si>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</si>
  <si>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</si>
  <si>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</si>
  <si>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</si>
  <si>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</si>
  <si>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</si>
  <si>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</si>
  <si>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</si>
  <si>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</si>
  <si>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</si>
  <si>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</si>
  <si>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</si>
  <si>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</si>
  <si>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</si>
  <si>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</si>
  <si>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</si>
  <si>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</si>
  <si>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</si>
  <si>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</si>
  <si>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</si>
  <si>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</si>
  <si>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</si>
  <si>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</si>
  <si>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</si>
  <si>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</si>
  <si>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</si>
  <si>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</si>
  <si>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</si>
  <si>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</si>
  <si>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</si>
  <si>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</si>
  <si>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</si>
  <si>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</si>
  <si>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</si>
  <si>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</si>
  <si>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</si>
  <si>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</si>
  <si>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</si>
  <si>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</si>
  <si>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</si>
  <si>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</si>
  <si>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</si>
  <si>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</si>
  <si>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</si>
  <si>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</si>
  <si>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</si>
  <si>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</si>
  <si>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</si>
  <si>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</si>
  <si>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</si>
  <si>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</si>
  <si>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</si>
  <si>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</si>
  <si>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</si>
  <si>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</si>
  <si>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</si>
  <si>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</si>
  <si>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</si>
  <si>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</si>
  <si>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</si>
  <si>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</si>
  <si>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</si>
  <si>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</si>
  <si>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</si>
  <si>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</si>
  <si>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</si>
  <si>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</si>
  <si>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</si>
  <si>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</si>
  <si>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</si>
  <si>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</si>
  <si>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</si>
  <si>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</si>
  <si>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</si>
  <si>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</si>
  <si>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</si>
  <si>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</si>
  <si>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</si>
  <si>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</si>
  <si>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</si>
  <si>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</si>
  <si>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</si>
  <si>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</si>
  <si>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</si>
  <si>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</si>
  <si>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</si>
  <si>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</si>
  <si>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</si>
  <si>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</si>
  <si>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</si>
  <si>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</si>
  <si>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</si>
  <si>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</si>
  <si>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</si>
  <si>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</si>
  <si>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</si>
  <si>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</si>
  <si>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</si>
  <si>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</si>
  <si>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</si>
  <si>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</si>
  <si>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</si>
  <si>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</si>
  <si>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</si>
  <si>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</si>
  <si>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</si>
  <si>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</si>
  <si>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</si>
  <si>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</si>
  <si>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</si>
  <si>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</si>
  <si>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</si>
  <si>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</si>
  <si>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</si>
  <si>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</si>
  <si>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</si>
  <si>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</si>
  <si>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</si>
  <si>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</si>
  <si>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</si>
  <si>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</si>
  <si>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</si>
  <si>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</si>
  <si>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</si>
  <si>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</si>
  <si>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</si>
  <si>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</si>
  <si>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</si>
  <si>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</si>
  <si>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</si>
  <si>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</si>
  <si>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</si>
  <si>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</si>
  <si>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</si>
  <si>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</si>
  <si>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</si>
  <si>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</si>
  <si>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</si>
  <si>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</si>
  <si>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</si>
  <si>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</si>
  <si>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</si>
  <si>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</si>
  <si>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</si>
  <si>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</si>
  <si>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</si>
  <si>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</si>
  <si>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</si>
  <si>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</si>
  <si>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</si>
  <si>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</si>
  <si>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</si>
  <si>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</si>
  <si>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</si>
  <si>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</si>
  <si>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</si>
  <si>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</si>
  <si>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</si>
  <si>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</si>
  <si>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</si>
  <si>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</si>
  <si>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</si>
  <si>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</si>
  <si>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</si>
  <si>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</si>
  <si>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</si>
  <si>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</si>
  <si>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</si>
  <si>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</si>
  <si>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</si>
  <si>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</si>
  <si>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</si>
  <si>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</si>
  <si>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</si>
  <si>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</si>
  <si>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</si>
  <si>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</si>
  <si>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</si>
  <si>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</si>
  <si>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</si>
  <si>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</si>
  <si>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</si>
  <si>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</si>
  <si>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</si>
  <si>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</si>
  <si>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</si>
  <si>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</si>
  <si>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</si>
  <si>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</si>
  <si>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</si>
  <si>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</si>
  <si>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</si>
  <si>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</si>
  <si>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</si>
  <si>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</si>
  <si>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</si>
  <si>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</si>
  <si>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</si>
  <si>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</si>
  <si>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</si>
  <si>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</si>
  <si>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</si>
  <si>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</si>
  <si>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</si>
  <si>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</si>
  <si>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</si>
  <si>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</si>
  <si>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</si>
  <si>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</si>
  <si>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</si>
  <si>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</si>
  <si>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</si>
  <si>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</si>
  <si>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</si>
  <si>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</si>
  <si>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</si>
  <si>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</si>
  <si>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</si>
  <si>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</si>
  <si>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</si>
  <si>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</si>
  <si>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</si>
  <si>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</si>
  <si>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</si>
  <si>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</si>
  <si>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</si>
  <si>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</si>
  <si>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</si>
  <si>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</si>
  <si>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</si>
  <si>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</si>
  <si>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</si>
  <si>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</si>
  <si>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</si>
  <si>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</si>
  <si>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</si>
  <si>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</si>
  <si>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</si>
  <si>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</si>
  <si>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</si>
  <si>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</si>
  <si>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</si>
  <si>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</si>
  <si>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</si>
  <si>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</si>
  <si>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</si>
  <si>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</si>
  <si>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</si>
  <si>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</si>
  <si>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</si>
  <si>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</si>
  <si>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</si>
  <si>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</si>
  <si>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</si>
  <si>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</si>
  <si>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</si>
  <si>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</si>
  <si>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</si>
  <si>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</si>
  <si>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</si>
  <si>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</si>
  <si>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</si>
  <si>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</si>
  <si>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</si>
  <si>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</si>
  <si>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</si>
  <si>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</si>
  <si>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</si>
  <si>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</si>
  <si>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</si>
  <si>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</si>
  <si>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</si>
  <si>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</si>
  <si>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</si>
  <si>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</si>
  <si>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</si>
  <si>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</si>
  <si>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</si>
  <si>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</si>
  <si>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</si>
  <si>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</si>
  <si>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</si>
  <si>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</si>
  <si>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</si>
  <si>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</si>
  <si>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</si>
  <si>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</si>
  <si>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</si>
  <si>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</si>
  <si>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</si>
  <si>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</si>
  <si>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</si>
  <si>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</si>
  <si>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</si>
  <si>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</si>
  <si>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</si>
  <si>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</si>
  <si>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</si>
  <si>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</si>
  <si>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</si>
  <si>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</si>
  <si>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</si>
  <si>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</si>
  <si>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</si>
  <si>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</si>
  <si>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</si>
  <si>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</si>
  <si>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</si>
  <si>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</si>
  <si>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</si>
  <si>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</si>
  <si>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</si>
  <si>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</si>
  <si>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</si>
  <si>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</si>
  <si>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</si>
  <si>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</si>
  <si>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</si>
  <si>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</si>
  <si>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</si>
  <si>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</si>
  <si>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</si>
  <si>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</si>
  <si>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</si>
  <si>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</si>
  <si>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</si>
  <si>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</si>
  <si>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</si>
  <si>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</si>
  <si>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</si>
  <si>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</si>
  <si>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</si>
  <si>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</si>
  <si>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</si>
  <si>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</si>
  <si>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</si>
  <si>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</si>
  <si>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</si>
  <si>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</si>
  <si>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</si>
  <si>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</si>
  <si>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</si>
  <si>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</si>
  <si>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</si>
  <si>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</si>
  <si>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</si>
  <si>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</si>
  <si>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</si>
  <si>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</si>
  <si>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</si>
  <si>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</si>
  <si>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</si>
  <si>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</si>
  <si>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</si>
  <si>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</si>
  <si>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</si>
  <si>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</si>
  <si>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</si>
  <si>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</si>
  <si>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</si>
  <si>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</si>
  <si>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</si>
  <si>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</si>
  <si>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</si>
  <si>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</si>
  <si>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</si>
  <si>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</si>
  <si>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</si>
  <si>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</si>
  <si>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</si>
  <si>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</si>
  <si>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</si>
  <si>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</si>
  <si>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</si>
  <si>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</si>
  <si>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</si>
  <si>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</si>
  <si>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</si>
  <si>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</si>
  <si>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</si>
  <si>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</si>
  <si>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</si>
  <si>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</si>
  <si>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</si>
  <si>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</si>
  <si>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</si>
  <si>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</si>
  <si>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</si>
  <si>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</si>
  <si>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</si>
  <si>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</si>
  <si>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</si>
  <si>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</si>
  <si>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</si>
  <si>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</si>
  <si>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</si>
  <si>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</si>
  <si>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</si>
  <si>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</si>
  <si>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</si>
  <si>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</si>
  <si>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</si>
  <si>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</si>
  <si>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</si>
  <si>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</si>
  <si>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</si>
  <si>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</si>
  <si>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</si>
  <si>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</si>
  <si>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</si>
  <si>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</si>
  <si>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</si>
  <si>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</si>
  <si>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</si>
  <si>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</si>
  <si>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</si>
  <si>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</si>
  <si>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</si>
  <si>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</si>
  <si>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</si>
  <si>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</si>
  <si>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</si>
  <si>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</si>
  <si>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</si>
  <si>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</si>
  <si>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</si>
  <si>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</si>
  <si>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</si>
  <si>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</si>
  <si>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</si>
  <si>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</si>
  <si>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</si>
  <si>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</si>
  <si>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</si>
  <si>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</si>
  <si>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</si>
  <si>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</si>
  <si>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</si>
  <si>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</si>
  <si>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</si>
  <si>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</si>
  <si>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</si>
  <si>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</si>
  <si>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</si>
  <si>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</si>
  <si>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</si>
  <si>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</si>
  <si>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</si>
  <si>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</si>
  <si>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</si>
  <si>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</si>
  <si>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</si>
  <si>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</si>
  <si>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</si>
  <si>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</si>
  <si>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</si>
  <si>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</si>
  <si>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</si>
  <si>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</si>
  <si>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</si>
  <si>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</si>
  <si>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</si>
  <si>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</si>
  <si>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</si>
  <si>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</si>
  <si>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</si>
  <si>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</si>
  <si>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</si>
  <si>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</si>
  <si>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</si>
  <si>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</si>
  <si>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</si>
  <si>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</si>
  <si>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</si>
  <si>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</si>
  <si>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</si>
  <si>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</si>
  <si>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</si>
  <si>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</si>
  <si>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</si>
  <si>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</si>
  <si>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</si>
  <si>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</si>
  <si>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</si>
  <si>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</si>
  <si>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</si>
  <si>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</si>
  <si>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</si>
  <si>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</si>
  <si>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</si>
  <si>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</si>
  <si>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</si>
  <si>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</si>
  <si>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</si>
  <si>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</si>
  <si>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</si>
  <si>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</si>
  <si>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</si>
  <si>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</si>
  <si>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</si>
  <si>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</si>
  <si>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</si>
  <si>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</si>
  <si>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</si>
  <si>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</si>
  <si>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</si>
  <si>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</si>
  <si>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</si>
  <si>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</si>
  <si>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</si>
  <si>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</si>
  <si>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</si>
  <si>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</si>
  <si>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</si>
  <si>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</si>
  <si>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</si>
  <si>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</si>
  <si>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</si>
  <si>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</si>
  <si>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</si>
  <si>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</si>
  <si>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</si>
  <si>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</si>
  <si>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</si>
  <si>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</si>
  <si>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</si>
  <si>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</si>
  <si>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</si>
  <si>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</si>
  <si>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</si>
  <si>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</si>
  <si>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</si>
  <si>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</si>
  <si>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</si>
  <si>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</si>
  <si>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</si>
  <si>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</si>
  <si>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</si>
  <si>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</si>
  <si>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</si>
  <si>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</si>
  <si>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</si>
  <si>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</si>
  <si>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</si>
  <si>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</si>
  <si>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</si>
  <si>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</si>
  <si>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</si>
  <si>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</si>
  <si>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</si>
  <si>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</si>
  <si>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</si>
  <si>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</si>
  <si>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</si>
  <si>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</si>
  <si>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</si>
  <si>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</si>
  <si>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</si>
  <si>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</si>
  <si>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</si>
  <si>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</si>
  <si>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</si>
  <si>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</si>
  <si>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</si>
  <si>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</si>
  <si>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</si>
  <si>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</si>
  <si>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</si>
  <si>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</si>
  <si>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</si>
  <si>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</si>
  <si>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</si>
  <si>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</si>
  <si>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</si>
  <si>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</si>
  <si>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</si>
  <si>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</si>
  <si>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</si>
  <si>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</si>
  <si>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</si>
  <si>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</si>
  <si>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</si>
  <si>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</si>
  <si>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</si>
  <si>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</si>
  <si>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</si>
  <si>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</si>
  <si>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</si>
  <si>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</si>
  <si>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</si>
  <si>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</si>
  <si>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</si>
  <si>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</si>
  <si>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</si>
  <si>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</si>
  <si>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</si>
  <si>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</si>
  <si>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</si>
  <si>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</si>
  <si>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</si>
  <si>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</si>
  <si>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</si>
  <si>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</si>
  <si>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</si>
  <si>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</si>
  <si>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</si>
  <si>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</si>
  <si>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</si>
  <si>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</si>
  <si>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</si>
  <si>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</si>
  <si>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</si>
  <si>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</si>
  <si>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</si>
  <si>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</si>
  <si>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</si>
  <si>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</si>
  <si>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</si>
  <si>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</si>
  <si>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</si>
  <si>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</si>
  <si>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</si>
  <si>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</si>
  <si>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</si>
  <si>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</si>
  <si>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</si>
  <si>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</si>
  <si>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</si>
  <si>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</si>
  <si>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</si>
  <si>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</si>
  <si>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</si>
  <si>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</si>
  <si>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</si>
  <si>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</si>
  <si>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</si>
  <si>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</si>
  <si>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</si>
  <si>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</si>
  <si>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</si>
  <si>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</si>
  <si>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</si>
  <si>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</si>
  <si>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</si>
  <si>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</si>
  <si>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</si>
  <si>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</si>
  <si>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</si>
  <si>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</si>
  <si>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</si>
  <si>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</si>
  <si>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</si>
  <si>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</si>
  <si>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</si>
  <si>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</si>
  <si>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</si>
  <si>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</si>
  <si>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</si>
  <si>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</si>
  <si>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</si>
  <si>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</si>
  <si>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</si>
  <si>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</si>
  <si>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</si>
  <si>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</si>
  <si>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</si>
  <si>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</si>
  <si>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</si>
  <si>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</si>
  <si>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</si>
  <si>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</si>
  <si>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</si>
  <si>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</si>
  <si>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</si>
  <si>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</si>
  <si>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</si>
  <si>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</si>
  <si>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</si>
  <si>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</si>
  <si>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</si>
  <si>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</si>
  <si>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</si>
  <si>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</si>
  <si>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</si>
  <si>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</si>
  <si>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</si>
  <si>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</si>
  <si>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</si>
  <si>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</si>
  <si>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</si>
  <si>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</si>
  <si>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</si>
  <si>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</si>
  <si>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</si>
  <si>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</si>
  <si>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</si>
  <si>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</si>
  <si>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</si>
  <si>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</si>
  <si>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</si>
  <si>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</si>
  <si>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</si>
  <si>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</si>
  <si>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</si>
  <si>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</si>
  <si>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</si>
  <si>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</si>
  <si>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</si>
  <si>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</si>
  <si>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</si>
  <si>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</si>
  <si>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</si>
  <si>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</si>
  <si>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</si>
  <si>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</si>
  <si>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</si>
  <si>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</si>
  <si>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</si>
  <si>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</si>
  <si>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</si>
  <si>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</si>
  <si>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</si>
  <si>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</si>
  <si>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</si>
  <si>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</si>
  <si>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</si>
  <si>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</si>
  <si>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</si>
  <si>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</si>
  <si>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</si>
  <si>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</si>
  <si>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</si>
  <si>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</si>
  <si>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</si>
  <si>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</si>
  <si>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</si>
  <si>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</si>
  <si>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</si>
  <si>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</si>
  <si>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</si>
  <si>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</si>
  <si>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</si>
  <si>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</si>
  <si>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</si>
  <si>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</si>
  <si>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</si>
  <si>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</si>
  <si>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</si>
  <si>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</si>
  <si>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</si>
  <si>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</si>
  <si>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</si>
  <si>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</si>
  <si>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</si>
  <si>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</si>
  <si>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</si>
  <si>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</si>
  <si>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</si>
  <si>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</si>
  <si>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</si>
  <si>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</si>
  <si>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</si>
  <si>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</si>
  <si>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</si>
  <si>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</si>
  <si>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</si>
  <si>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</si>
  <si>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</si>
  <si>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</si>
  <si>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</si>
  <si>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</si>
  <si>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</si>
  <si>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</si>
  <si>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</si>
  <si>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</si>
  <si>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</si>
  <si>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</si>
  <si>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</si>
  <si>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</si>
  <si>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</si>
  <si>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</si>
  <si>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</si>
  <si>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</si>
  <si>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</si>
  <si>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</si>
  <si>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</si>
  <si>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</si>
  <si>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</si>
  <si>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</si>
  <si>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</si>
  <si>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</si>
  <si>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</si>
  <si>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</si>
  <si>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</si>
  <si>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</si>
  <si>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</si>
  <si>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</si>
  <si>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</si>
  <si>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</si>
  <si>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</si>
  <si>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</si>
  <si>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</si>
  <si>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</si>
  <si>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</si>
  <si>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</si>
  <si>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</si>
  <si>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</si>
  <si>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</si>
  <si>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</si>
  <si>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</si>
  <si>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</si>
  <si>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</si>
  <si>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</si>
  <si>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</si>
  <si>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</si>
  <si>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</si>
  <si>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</si>
  <si>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</si>
  <si>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</si>
  <si>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</si>
  <si>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</si>
  <si>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</si>
  <si>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</si>
  <si>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</si>
  <si>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</si>
  <si>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</si>
  <si>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</si>
  <si>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</si>
  <si>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</si>
  <si>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</si>
  <si>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</si>
  <si>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</si>
  <si>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</si>
  <si>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</si>
  <si>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</si>
  <si>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</si>
  <si>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</si>
  <si>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</si>
  <si>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</si>
  <si>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</si>
  <si>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</si>
  <si>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</si>
  <si>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</si>
  <si>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</si>
  <si>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</si>
  <si>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</si>
  <si>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</si>
  <si>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</si>
  <si>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</si>
  <si>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</si>
  <si>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</si>
  <si>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</si>
  <si>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</si>
  <si>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</si>
  <si>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</si>
  <si>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</si>
  <si>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</si>
  <si>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</si>
  <si>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</si>
  <si>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</si>
  <si>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</si>
  <si>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</si>
  <si>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</si>
  <si>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</si>
  <si>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</si>
  <si>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</si>
  <si>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</si>
  <si>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</si>
  <si>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</si>
  <si>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</si>
  <si>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</si>
  <si>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</si>
  <si>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</si>
  <si>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</si>
  <si>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</si>
  <si>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</si>
  <si>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</si>
  <si>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</si>
  <si>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</si>
  <si>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</si>
  <si>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</si>
  <si>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</si>
  <si>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</si>
  <si>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</si>
  <si>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</si>
  <si>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</si>
  <si>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</si>
  <si>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</si>
  <si>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</si>
  <si>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</si>
  <si>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</si>
  <si>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</si>
  <si>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</si>
  <si>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</si>
  <si>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</si>
  <si>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</si>
  <si>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</si>
  <si>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</si>
  <si>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</si>
  <si>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</si>
  <si>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</si>
  <si>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</si>
  <si>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</si>
  <si>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</si>
  <si>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</si>
  <si>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</si>
  <si>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</si>
  <si>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</si>
  <si>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</si>
  <si>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</si>
  <si>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</si>
  <si>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</si>
  <si>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</si>
  <si>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</si>
  <si>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</si>
  <si>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</si>
  <si>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</si>
  <si>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</si>
  <si>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</si>
  <si>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</si>
  <si>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</si>
  <si>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</si>
  <si>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</si>
  <si>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</si>
  <si>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</si>
  <si>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</si>
  <si>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</si>
  <si>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</si>
  <si>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</si>
  <si>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</si>
  <si>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</si>
  <si>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</si>
  <si>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</si>
  <si>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</si>
  <si>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</si>
  <si>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</si>
  <si>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</si>
  <si>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</si>
  <si>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</si>
  <si>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</si>
  <si>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</si>
  <si>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</si>
  <si>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</si>
  <si>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</si>
  <si>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</si>
  <si>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</si>
  <si>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</si>
  <si>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</si>
  <si>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</si>
  <si>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</si>
  <si>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</si>
  <si>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</si>
  <si>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</si>
  <si>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</si>
  <si>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</si>
  <si>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</si>
  <si>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</si>
  <si>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</si>
  <si>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</si>
  <si>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</si>
  <si>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</si>
  <si>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</si>
  <si>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</si>
  <si>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</si>
  <si>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</si>
  <si>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</si>
  <si>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</si>
  <si>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</si>
  <si>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</si>
  <si>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</si>
  <si>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</si>
  <si>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</si>
  <si>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</si>
  <si>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</si>
  <si>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</si>
  <si>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</si>
  <si>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</si>
  <si>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</si>
  <si>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</si>
  <si>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</si>
  <si>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</si>
  <si>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</si>
  <si>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</si>
  <si>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</si>
  <si>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</si>
  <si>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</si>
  <si>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</si>
  <si>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</si>
  <si>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</si>
  <si>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</si>
  <si>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</si>
  <si>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</si>
  <si>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</si>
  <si>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</si>
  <si>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</si>
  <si>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</si>
  <si>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</si>
  <si>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</si>
  <si>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</si>
  <si>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</si>
  <si>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</si>
  <si>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</si>
  <si>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</si>
  <si>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</si>
  <si>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</si>
  <si>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</si>
  <si>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</si>
  <si>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</si>
  <si>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</si>
  <si>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</si>
  <si>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</si>
  <si>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</si>
  <si>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</si>
  <si>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</si>
  <si>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</si>
  <si>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</si>
  <si>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</si>
  <si>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</si>
  <si>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</si>
  <si>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</si>
  <si>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</si>
  <si>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</si>
  <si>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</si>
  <si>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</si>
  <si>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</si>
  <si>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</si>
  <si>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</si>
  <si>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</si>
  <si>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</si>
  <si>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</si>
  <si>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</si>
  <si>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</si>
  <si>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</si>
  <si>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</si>
  <si>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</si>
  <si>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</si>
  <si>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</si>
  <si>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</si>
  <si>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</si>
  <si>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</si>
  <si>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</si>
  <si>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</si>
  <si>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</si>
  <si>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</si>
  <si>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</si>
  <si>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</si>
  <si>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</si>
  <si>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</si>
  <si>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</si>
  <si>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</si>
  <si>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</si>
  <si>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</si>
  <si>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</si>
  <si>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</si>
  <si>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</si>
  <si>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</si>
  <si>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</si>
  <si>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</si>
  <si>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</si>
  <si>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</si>
  <si>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</si>
  <si>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</si>
  <si>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</si>
  <si>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</si>
  <si>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</si>
  <si>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</si>
  <si>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</si>
  <si>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</si>
  <si>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</si>
  <si>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</si>
  <si>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</si>
  <si>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</si>
  <si>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</si>
  <si>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</si>
  <si>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</si>
  <si>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</si>
  <si>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</si>
  <si>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</si>
  <si>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</si>
  <si>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</si>
  <si>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</si>
  <si>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</si>
  <si>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</si>
  <si>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</si>
  <si>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</si>
  <si>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</si>
  <si>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</si>
  <si>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</si>
  <si>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</si>
  <si>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</si>
  <si>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</si>
  <si>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</si>
  <si>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</si>
  <si>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</si>
  <si>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</si>
  <si>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</si>
  <si>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</si>
  <si>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</si>
  <si>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</si>
  <si>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</si>
  <si>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</si>
  <si>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</si>
  <si>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</si>
  <si>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</si>
  <si>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</si>
  <si>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</si>
  <si>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</si>
  <si>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</si>
  <si>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</si>
  <si>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</si>
  <si>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</si>
  <si>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</si>
  <si>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</si>
  <si>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</si>
  <si>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</si>
  <si>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</si>
  <si>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</si>
  <si>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</si>
  <si>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</si>
  <si>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</si>
  <si>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</si>
  <si>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</si>
  <si>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</si>
  <si>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</si>
  <si>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</si>
  <si>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</si>
  <si>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</si>
  <si>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</si>
  <si>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</si>
  <si>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</si>
  <si>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</si>
  <si>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</si>
  <si>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</si>
  <si>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</si>
  <si>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</si>
  <si>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</si>
  <si>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</si>
  <si>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</si>
  <si>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</si>
  <si>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</si>
  <si>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</si>
  <si>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</si>
  <si>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</si>
  <si>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</si>
  <si>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</si>
  <si>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</si>
  <si>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</si>
  <si>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</si>
  <si>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</si>
  <si>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</si>
  <si>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</si>
  <si>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</si>
  <si>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</si>
  <si>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</si>
  <si>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</si>
  <si>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</si>
  <si>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</si>
  <si>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</si>
  <si>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</si>
  <si>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</si>
  <si>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</si>
  <si>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</si>
  <si>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</si>
  <si>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</si>
  <si>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</si>
  <si>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</si>
  <si>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</si>
  <si>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</si>
  <si>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</si>
  <si>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</si>
  <si>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</si>
  <si>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</si>
  <si>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</si>
  <si>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</si>
  <si>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</si>
  <si>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</si>
  <si>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</si>
  <si>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</si>
  <si>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</si>
  <si>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</si>
  <si>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</si>
  <si>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</si>
  <si>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</si>
  <si>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</si>
  <si>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</si>
  <si>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</si>
  <si>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</si>
  <si>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</si>
  <si>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</si>
  <si>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</si>
  <si>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</si>
  <si>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</si>
  <si>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</si>
  <si>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</si>
  <si>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</si>
  <si>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</si>
  <si>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</si>
  <si>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</si>
  <si>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</si>
  <si>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</si>
  <si>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</si>
  <si>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</si>
  <si>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</si>
  <si>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</si>
  <si>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</si>
  <si>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</si>
  <si>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</si>
  <si>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</si>
  <si>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</si>
  <si>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</si>
  <si>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</si>
  <si>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</si>
  <si>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</si>
  <si>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</si>
  <si>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</si>
  <si>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</si>
  <si>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</si>
  <si>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</si>
  <si>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</si>
  <si>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</si>
  <si>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</si>
  <si>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</si>
  <si>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</si>
  <si>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</si>
  <si>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</si>
  <si>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</si>
  <si>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</si>
  <si>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</si>
  <si>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</si>
  <si>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</si>
  <si>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</si>
  <si>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</si>
  <si>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</si>
  <si>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</si>
  <si>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</si>
  <si>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</si>
  <si>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</si>
  <si>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</si>
  <si>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</si>
  <si>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</si>
  <si>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</si>
  <si>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</si>
  <si>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</si>
  <si>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</si>
  <si>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</si>
  <si>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</si>
  <si>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</si>
  <si>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</si>
  <si>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</si>
  <si>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</si>
  <si>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</si>
  <si>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</si>
  <si>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</si>
  <si>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</si>
  <si>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</si>
  <si>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</si>
  <si>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</si>
  <si>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</si>
  <si>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</si>
  <si>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</si>
  <si>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</si>
  <si>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</si>
  <si>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</si>
  <si>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</si>
  <si>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</si>
  <si>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</si>
  <si>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</si>
  <si>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</si>
  <si>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</si>
  <si>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</si>
  <si>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</si>
  <si>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</si>
  <si>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</si>
  <si>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</si>
  <si>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</si>
  <si>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</si>
  <si>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</si>
  <si>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</si>
  <si>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</si>
  <si>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</si>
  <si>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</si>
  <si>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</si>
  <si>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</si>
  <si>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</si>
  <si>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</si>
  <si>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</si>
  <si>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</si>
  <si>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</si>
  <si>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</si>
  <si>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</si>
  <si>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</si>
  <si>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</si>
  <si>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</si>
  <si>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</si>
  <si>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</si>
  <si>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</si>
  <si>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</si>
  <si>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</si>
  <si>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</si>
  <si>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</si>
  <si>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</si>
  <si>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</si>
  <si>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</si>
  <si>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</si>
  <si>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</si>
  <si>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</si>
  <si>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</si>
  <si>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</si>
  <si>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</si>
  <si>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</si>
  <si>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</si>
  <si>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</si>
  <si>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</si>
  <si>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</si>
  <si>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</si>
  <si>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</si>
  <si>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</si>
  <si>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</si>
  <si>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</si>
  <si>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</si>
  <si>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</si>
  <si>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</si>
  <si>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</si>
  <si>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</si>
  <si>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</si>
  <si>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</si>
  <si>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</si>
  <si>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</si>
  <si>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</si>
  <si>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</si>
  <si>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</si>
  <si>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</si>
  <si>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</si>
  <si>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</si>
  <si>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</si>
  <si>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</si>
  <si>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</si>
  <si>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</si>
  <si>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</si>
  <si>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</si>
  <si>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</si>
  <si>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</si>
  <si>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</si>
  <si>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</si>
  <si>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</si>
  <si>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</si>
  <si>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</si>
  <si>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</si>
  <si>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</si>
  <si>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</si>
  <si>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</si>
  <si>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</si>
  <si>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</si>
  <si>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</si>
  <si>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</si>
  <si>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</si>
  <si>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</si>
  <si>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</si>
  <si>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</si>
  <si>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</si>
  <si>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</si>
  <si>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</si>
  <si>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</si>
  <si>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</si>
  <si>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</si>
  <si>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</si>
  <si>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</si>
  <si>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</si>
  <si>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</si>
  <si>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</si>
  <si>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</si>
  <si>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</si>
  <si>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</si>
  <si>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</si>
  <si>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</si>
  <si>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</si>
  <si>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</si>
  <si>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</si>
  <si>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</si>
  <si>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</si>
  <si>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</si>
  <si>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</si>
  <si>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</si>
  <si>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</si>
  <si>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</si>
  <si>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</si>
  <si>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</si>
  <si>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</si>
  <si>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</si>
  <si>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</si>
  <si>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</si>
  <si>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</si>
  <si>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</si>
  <si>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</si>
  <si>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</si>
  <si>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</si>
  <si>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</si>
  <si>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</si>
  <si>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</si>
  <si>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</si>
  <si>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</si>
  <si>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</si>
  <si>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</si>
  <si>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</si>
  <si>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</si>
  <si>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</si>
  <si>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</si>
  <si>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</si>
  <si>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</si>
  <si>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</si>
  <si>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</si>
  <si>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</si>
  <si>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</si>
  <si>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</si>
  <si>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</si>
  <si>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</si>
  <si>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</si>
  <si>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</si>
  <si>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</si>
  <si>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</si>
  <si>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</si>
  <si>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</si>
  <si>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</si>
  <si>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</si>
  <si>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</si>
  <si>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</si>
  <si>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</si>
  <si>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</si>
  <si>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</si>
  <si>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</si>
  <si>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</si>
  <si>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</si>
  <si>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</si>
  <si>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</si>
  <si>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</si>
  <si>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</si>
  <si>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</si>
  <si>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</si>
  <si>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</si>
  <si>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</si>
  <si>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</si>
  <si>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</si>
  <si>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</si>
  <si>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</si>
  <si>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</si>
  <si>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</si>
  <si>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</si>
  <si>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</si>
  <si>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</si>
  <si>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</si>
  <si>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</si>
  <si>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</si>
  <si>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</si>
  <si>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</si>
  <si>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</si>
  <si>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</si>
  <si>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</si>
  <si>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</si>
  <si>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</si>
  <si>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</si>
  <si>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</si>
  <si>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</si>
  <si>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</si>
  <si>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</si>
  <si>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</si>
  <si>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</si>
  <si>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</si>
  <si>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</si>
  <si>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</si>
  <si>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</si>
  <si>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</si>
  <si>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</si>
  <si>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</si>
  <si>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</si>
  <si>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</si>
  <si>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</si>
  <si>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</si>
  <si>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</si>
  <si>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</si>
  <si>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</si>
  <si>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</si>
  <si>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</si>
  <si>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</si>
  <si>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</si>
  <si>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</si>
  <si>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</si>
  <si>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</si>
  <si>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</si>
  <si>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</si>
  <si>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</si>
  <si>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</si>
  <si>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</si>
  <si>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</si>
  <si>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</si>
  <si>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</si>
  <si>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</si>
  <si>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</si>
  <si>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</si>
  <si>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</si>
  <si>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</si>
  <si>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</si>
  <si>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</si>
  <si>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</si>
  <si>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</si>
  <si>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</si>
  <si>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</si>
  <si>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</si>
  <si>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</si>
  <si>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</si>
  <si>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</si>
  <si>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</si>
  <si>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</si>
  <si>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</si>
  <si>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</si>
  <si>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</si>
  <si>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</si>
  <si>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</si>
  <si>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</si>
  <si>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</si>
  <si>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</si>
  <si>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</si>
  <si>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</si>
  <si>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</si>
  <si>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</si>
  <si>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</si>
  <si>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</si>
  <si>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</si>
  <si>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</si>
  <si>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</si>
  <si>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</si>
  <si>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</si>
  <si>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</si>
  <si>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</si>
  <si>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</si>
  <si>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</si>
  <si>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</si>
  <si>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</si>
  <si>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</si>
  <si>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</si>
  <si>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</si>
  <si>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</si>
  <si>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</si>
  <si>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</si>
  <si>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</si>
  <si>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</si>
  <si>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</si>
  <si>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</si>
  <si>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</si>
  <si>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</si>
  <si>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</si>
  <si>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</si>
  <si>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</si>
  <si>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</si>
  <si>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</si>
  <si>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</si>
  <si>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</si>
  <si>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</si>
  <si>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</si>
  <si>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</si>
  <si>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</si>
  <si>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</si>
  <si>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</si>
  <si>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</si>
  <si>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</si>
  <si>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</si>
  <si>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</si>
  <si>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</si>
  <si>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</si>
  <si>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</si>
  <si>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</si>
  <si>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</si>
  <si>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</si>
  <si>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</si>
  <si>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</si>
  <si>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</si>
  <si>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</si>
  <si>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</si>
  <si>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</si>
  <si>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</si>
  <si>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</si>
  <si>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</si>
  <si>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</si>
  <si>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</si>
  <si>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</si>
  <si>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</si>
  <si>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</si>
  <si>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</si>
  <si>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</si>
  <si>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</si>
  <si>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</si>
  <si>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</si>
  <si>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</si>
  <si>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</si>
  <si>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</si>
  <si>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</si>
  <si>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</si>
  <si>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</si>
  <si>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</si>
  <si>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</si>
  <si>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</si>
  <si>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</si>
  <si>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</si>
  <si>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</si>
  <si>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</si>
  <si>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</si>
  <si>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</si>
  <si>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</si>
  <si>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</si>
  <si>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</si>
  <si>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</si>
  <si>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</si>
  <si>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</si>
  <si>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</si>
  <si>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</si>
  <si>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</si>
  <si>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</si>
  <si>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</si>
  <si>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</si>
  <si>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</si>
  <si>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</si>
  <si>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</si>
  <si>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</si>
  <si>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</si>
  <si>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</si>
  <si>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</si>
  <si>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</si>
  <si>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</si>
  <si>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</si>
  <si>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</si>
  <si>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</si>
  <si>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</si>
  <si>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</si>
  <si>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</si>
  <si>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</si>
  <si>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</si>
  <si>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</si>
  <si>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</si>
  <si>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</si>
  <si>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</si>
  <si>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</si>
  <si>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</si>
  <si>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</si>
  <si>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</si>
  <si>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</si>
  <si>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</si>
  <si>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</si>
  <si>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</si>
  <si>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</si>
  <si>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</si>
  <si>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</si>
  <si>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</si>
  <si>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</si>
  <si>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</si>
  <si>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</si>
  <si>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</si>
  <si>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</si>
  <si>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</si>
  <si>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</si>
  <si>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</si>
  <si>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</si>
  <si>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</si>
  <si>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</si>
  <si>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</si>
  <si>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</si>
  <si>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</si>
  <si>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</si>
  <si>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</si>
  <si>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</si>
  <si>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</si>
  <si>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</si>
  <si>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</si>
  <si>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</si>
  <si>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</si>
  <si>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</si>
  <si>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</si>
  <si>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</si>
  <si>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</si>
  <si>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</si>
  <si>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</si>
  <si>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</si>
  <si>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</si>
  <si>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</si>
  <si>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</si>
  <si>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</si>
  <si>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</si>
  <si>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</si>
  <si>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</si>
  <si>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</si>
  <si>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</si>
  <si>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</si>
  <si>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</si>
  <si>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</si>
  <si>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</si>
  <si>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</si>
  <si>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</si>
  <si>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</si>
  <si>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</si>
  <si>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</si>
  <si>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</si>
  <si>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</si>
  <si>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</si>
  <si>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</si>
  <si>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</si>
  <si>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</si>
  <si>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</si>
  <si>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</si>
  <si>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</si>
  <si>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</si>
  <si>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</si>
  <si>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</si>
  <si>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</si>
  <si>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</si>
  <si>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</si>
  <si>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</si>
  <si>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</si>
  <si>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</si>
  <si>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</si>
  <si>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</si>
  <si>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</si>
  <si>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</si>
  <si>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</si>
  <si>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</si>
  <si>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</si>
  <si>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</si>
  <si>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</si>
  <si>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</si>
  <si>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</si>
  <si>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</si>
  <si>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</si>
  <si>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</si>
  <si>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</si>
  <si>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</si>
  <si>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</si>
  <si>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</si>
  <si>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</si>
  <si>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</si>
  <si>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</si>
  <si>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</si>
  <si>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</si>
  <si>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</si>
  <si>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</si>
  <si>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</si>
  <si>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</si>
  <si>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</si>
  <si>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</si>
  <si>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</si>
  <si>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</si>
  <si>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</si>
  <si>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</si>
  <si>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</si>
  <si>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</si>
  <si>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</si>
  <si>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</si>
  <si>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</si>
  <si>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</si>
  <si>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</si>
  <si>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</si>
  <si>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</si>
  <si>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</si>
  <si>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</si>
  <si>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</si>
  <si>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</si>
  <si>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</si>
  <si>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</si>
  <si>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</si>
  <si>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</si>
  <si>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</si>
  <si>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</si>
  <si>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</si>
  <si>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</si>
  <si>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</si>
  <si>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</si>
  <si>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</si>
  <si>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</si>
  <si>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</si>
  <si>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</si>
  <si>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</si>
  <si>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</si>
  <si>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</si>
  <si>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</si>
  <si>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</si>
  <si>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</si>
  <si>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</si>
  <si>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</si>
  <si>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</si>
  <si>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</si>
  <si>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</si>
  <si>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</si>
  <si>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</si>
  <si>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</si>
  <si>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</si>
  <si>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</si>
  <si>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</si>
  <si>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</si>
  <si>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</si>
  <si>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</si>
  <si>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</si>
  <si>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</si>
  <si>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</si>
  <si>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</si>
  <si>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</si>
  <si>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</si>
  <si>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</si>
  <si>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</si>
  <si>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</si>
  <si>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</si>
  <si>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</si>
  <si>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</si>
  <si>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</si>
  <si>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</si>
  <si>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</si>
  <si>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</si>
  <si>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</si>
  <si>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</si>
  <si>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</si>
  <si>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</si>
  <si>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</si>
  <si>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</si>
  <si>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</si>
  <si>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</si>
  <si>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</si>
  <si>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</si>
  <si>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</si>
  <si>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</si>
  <si>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</si>
  <si>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</si>
  <si>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</si>
  <si>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</si>
  <si>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</si>
  <si>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</si>
  <si>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</si>
  <si>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</si>
  <si>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</si>
  <si>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</si>
  <si>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</si>
  <si>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</si>
  <si>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</si>
  <si>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</si>
  <si>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</si>
  <si>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</si>
  <si>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</si>
  <si>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</si>
  <si>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</si>
  <si>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</si>
  <si>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</si>
  <si>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</si>
  <si>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</si>
  <si>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</si>
  <si>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</si>
  <si>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</si>
  <si>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</si>
  <si>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</si>
  <si>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</si>
  <si>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</si>
  <si>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</si>
  <si>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</si>
  <si>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</si>
  <si>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</si>
  <si>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</si>
  <si>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</si>
  <si>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</si>
  <si>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</si>
  <si>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</si>
  <si>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</si>
  <si>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</si>
  <si>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</si>
  <si>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</si>
  <si>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</si>
  <si>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</si>
  <si>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</si>
  <si>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</si>
  <si>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</si>
  <si>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</si>
  <si>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</si>
  <si>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</si>
  <si>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</si>
  <si>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</si>
  <si>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</si>
  <si>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</si>
  <si>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</si>
  <si>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</si>
  <si>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</si>
  <si>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</si>
  <si>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</si>
  <si>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</si>
  <si>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</si>
  <si>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</si>
  <si>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</si>
  <si>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</si>
  <si>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</si>
  <si>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</si>
  <si>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</si>
  <si>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</si>
  <si>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</si>
  <si>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</si>
  <si>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</si>
  <si>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</si>
  <si>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</si>
  <si>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</si>
  <si>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</si>
  <si>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</si>
  <si>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</si>
  <si>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</si>
  <si>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</si>
  <si>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</si>
  <si>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</si>
  <si>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</si>
  <si>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</si>
  <si>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</si>
  <si>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</si>
  <si>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</si>
  <si>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</si>
  <si>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</si>
  <si>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</si>
  <si>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</si>
  <si>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</si>
  <si>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</si>
  <si>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</si>
  <si>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</si>
  <si>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</si>
  <si>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</si>
  <si>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</si>
  <si>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</si>
  <si>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</si>
  <si>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</si>
  <si>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</si>
  <si>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</si>
  <si>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</si>
  <si>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</si>
  <si>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</si>
  <si>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</si>
  <si>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</si>
  <si>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</si>
  <si>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</si>
  <si>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</si>
  <si>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</si>
  <si>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</si>
  <si>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</si>
  <si>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</si>
  <si>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</si>
  <si>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</si>
  <si>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</si>
  <si>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</si>
  <si>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</si>
  <si>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</si>
  <si>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</si>
  <si>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</si>
  <si>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</si>
  <si>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</si>
  <si>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</si>
  <si>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</si>
  <si>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</si>
  <si>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</si>
  <si>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</si>
  <si>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</si>
  <si>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</si>
  <si>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</si>
  <si>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</si>
  <si>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</si>
  <si>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</si>
  <si>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</si>
  <si>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</si>
  <si>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</si>
  <si>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</si>
  <si>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</si>
  <si>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</si>
  <si>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</si>
  <si>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</si>
  <si>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</si>
  <si>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</si>
  <si>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</si>
  <si>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</si>
  <si>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</si>
  <si>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</si>
  <si>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</si>
  <si>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</si>
  <si>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</si>
  <si>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</si>
  <si>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</si>
  <si>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</si>
  <si>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</si>
  <si>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</si>
  <si>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</si>
  <si>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</si>
  <si>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</si>
  <si>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</si>
  <si>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</si>
  <si>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</si>
  <si>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</si>
  <si>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</si>
  <si>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</si>
  <si>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</si>
  <si>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</si>
  <si>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</si>
  <si>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</si>
  <si>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</si>
  <si>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</si>
  <si>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</si>
  <si>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</si>
  <si>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</si>
  <si>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</si>
  <si>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</si>
  <si>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</si>
  <si>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</si>
  <si>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</si>
  <si>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</si>
  <si>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</si>
  <si>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</si>
  <si>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</si>
  <si>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</si>
  <si>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</si>
  <si>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</si>
  <si>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</si>
  <si>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</si>
  <si>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</si>
  <si>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</si>
  <si>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</si>
  <si>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</si>
  <si>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</si>
  <si>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</si>
  <si>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</si>
  <si>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</si>
  <si>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</si>
  <si>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</si>
  <si>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</si>
  <si>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</si>
  <si>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</si>
  <si>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</si>
  <si>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</si>
  <si>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</si>
  <si>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</si>
  <si>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</si>
  <si>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</si>
  <si>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</si>
  <si>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</si>
  <si>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</si>
  <si>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</si>
  <si>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</si>
  <si>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</si>
  <si>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</si>
  <si>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</si>
  <si>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</si>
  <si>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</si>
  <si>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</si>
  <si>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</si>
  <si>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</si>
  <si>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</si>
  <si>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</si>
  <si>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</si>
  <si>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</si>
  <si>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</si>
  <si>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</si>
  <si>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</si>
  <si>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</si>
  <si>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</si>
  <si>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</si>
  <si>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</si>
  <si>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</si>
  <si>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</si>
  <si>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</si>
  <si>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</si>
  <si>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</si>
  <si>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</si>
  <si>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</si>
  <si>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</si>
  <si>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</si>
  <si>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</si>
  <si>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</si>
  <si>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</si>
  <si>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</si>
  <si>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</si>
  <si>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</si>
  <si>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</si>
  <si>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</si>
  <si>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</si>
  <si>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</si>
  <si>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</si>
  <si>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</si>
  <si>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</si>
  <si>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</si>
  <si>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</si>
  <si>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</si>
  <si>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</si>
  <si>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</si>
  <si>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</si>
  <si>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</si>
  <si>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</si>
  <si>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</si>
  <si>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</si>
  <si>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</si>
  <si>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</si>
  <si>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</si>
  <si>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</si>
  <si>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</si>
  <si>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</si>
  <si>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</si>
  <si>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</si>
  <si>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</si>
  <si>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</si>
  <si>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</si>
  <si>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</si>
  <si>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</si>
  <si>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</si>
  <si>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</si>
  <si>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</si>
  <si>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</si>
  <si>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</si>
  <si>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</si>
  <si>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</si>
  <si>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</si>
  <si>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</si>
  <si>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</si>
  <si>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</si>
  <si>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</si>
  <si>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</si>
  <si>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</si>
  <si>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</si>
  <si>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</si>
  <si>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</si>
  <si>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</si>
  <si>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</si>
  <si>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</si>
  <si>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</si>
  <si>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</si>
  <si>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</si>
  <si>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</si>
  <si>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</si>
  <si>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</si>
  <si>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</si>
  <si>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</si>
  <si>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</si>
  <si>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</si>
  <si>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</si>
  <si>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</si>
  <si>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</si>
  <si>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</si>
  <si>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</si>
  <si>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</si>
  <si>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</si>
  <si>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</si>
  <si>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</si>
  <si>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</si>
  <si>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</si>
  <si>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</si>
  <si>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</si>
  <si>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</si>
  <si>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</si>
  <si>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</si>
  <si>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</si>
  <si>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</si>
  <si>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</si>
  <si>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</si>
  <si>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</si>
  <si>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</si>
  <si>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</si>
  <si>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</si>
  <si>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</si>
  <si>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</si>
  <si>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</si>
  <si>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</si>
  <si>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</si>
  <si>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</si>
  <si>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</si>
  <si>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</si>
  <si>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</si>
  <si>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</si>
  <si>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</si>
  <si>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</si>
  <si>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</si>
  <si>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</si>
  <si>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</si>
  <si>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</si>
  <si>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</si>
  <si>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</si>
  <si>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</si>
  <si>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</si>
  <si>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</si>
  <si>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</si>
  <si>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</si>
  <si>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</si>
  <si>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</si>
  <si>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</si>
  <si>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</si>
  <si>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</si>
  <si>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</si>
  <si>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</si>
  <si>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</si>
  <si>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</si>
  <si>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</si>
  <si>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</si>
  <si>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</si>
  <si>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</si>
  <si>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</si>
  <si>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</si>
  <si>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</si>
  <si>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</si>
  <si>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</si>
  <si>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</si>
  <si>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</si>
  <si>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</si>
  <si>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</si>
  <si>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</si>
  <si>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</si>
  <si>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</si>
  <si>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</si>
  <si>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</si>
  <si>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</si>
  <si>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</si>
  <si>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</si>
  <si>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</si>
  <si>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</si>
  <si>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</si>
  <si>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</si>
  <si>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</si>
  <si>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</si>
  <si>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</si>
  <si>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</si>
  <si>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</si>
  <si>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</si>
  <si>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</si>
  <si>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</si>
  <si>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</si>
  <si>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</si>
  <si>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</si>
  <si>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</si>
  <si>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</si>
  <si>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</si>
  <si>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</si>
  <si>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</si>
  <si>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</si>
  <si>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</si>
  <si>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</si>
  <si>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</si>
  <si>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</si>
  <si>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</si>
  <si>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</si>
  <si>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</si>
  <si>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</si>
  <si>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</si>
  <si>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</si>
  <si>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</si>
  <si>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</si>
  <si>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</si>
  <si>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</si>
  <si>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</si>
  <si>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</si>
  <si>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</si>
  <si>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</si>
  <si>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</si>
  <si>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</si>
  <si>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</si>
  <si>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</si>
  <si>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</si>
  <si>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</si>
  <si>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</si>
  <si>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</si>
  <si>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</si>
  <si>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</si>
  <si>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</si>
  <si>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</si>
  <si>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</si>
  <si>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</si>
  <si>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</si>
  <si>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</si>
  <si>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</si>
  <si>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</si>
  <si>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</si>
  <si>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</si>
  <si>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</si>
  <si>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</si>
  <si>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</si>
  <si>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</si>
  <si>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</si>
  <si>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</si>
  <si>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</si>
  <si>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</si>
  <si>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</si>
  <si>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</si>
  <si>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</si>
  <si>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</si>
  <si>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</si>
  <si>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</si>
  <si>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</si>
  <si>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</si>
  <si>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</si>
  <si>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</si>
  <si>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</si>
  <si>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</si>
  <si>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</si>
  <si>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</si>
  <si>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</si>
  <si>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</si>
  <si>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</si>
  <si>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</si>
  <si>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</si>
  <si>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</si>
  <si>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</si>
  <si>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</si>
  <si>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</si>
  <si>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</si>
  <si>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</si>
  <si>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</si>
  <si>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</si>
  <si>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</si>
  <si>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</si>
  <si>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</si>
  <si>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</si>
  <si>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</si>
  <si>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</si>
  <si>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</si>
  <si>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</si>
  <si>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</si>
  <si>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</si>
  <si>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</si>
  <si>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</si>
  <si>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</si>
  <si>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</si>
  <si>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</si>
  <si>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</si>
  <si>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</si>
  <si>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</si>
  <si>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</si>
  <si>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</si>
  <si>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</si>
  <si>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</si>
  <si>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</si>
  <si>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</si>
  <si>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</si>
  <si>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</si>
  <si>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</si>
  <si>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</si>
  <si>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</si>
  <si>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</si>
  <si>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</si>
  <si>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</si>
  <si>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</si>
  <si>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</si>
  <si>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</si>
  <si>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</si>
  <si>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</si>
  <si>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</si>
  <si>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</si>
  <si>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</si>
  <si>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</si>
  <si>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</si>
  <si>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</si>
  <si>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</si>
  <si>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</si>
  <si>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</si>
  <si>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</si>
  <si>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</si>
  <si>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</si>
  <si>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</si>
  <si>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</si>
  <si>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</si>
  <si>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</si>
  <si>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</si>
  <si>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</si>
  <si>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</si>
  <si>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</si>
  <si>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</si>
  <si>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</si>
  <si>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</si>
  <si>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</si>
  <si>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</si>
  <si>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</si>
  <si>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</si>
  <si>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</si>
  <si>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</si>
  <si>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</si>
  <si>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</si>
  <si>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</si>
  <si>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</si>
  <si>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</si>
  <si>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</si>
  <si>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</si>
  <si>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</si>
  <si>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</si>
  <si>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</si>
  <si>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</si>
  <si>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</si>
  <si>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</si>
  <si>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</si>
  <si>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</si>
  <si>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</si>
  <si>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</si>
  <si>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</si>
  <si>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</si>
  <si>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</si>
  <si>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</si>
  <si>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</si>
  <si>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</si>
  <si>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</si>
  <si>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</si>
  <si>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</si>
  <si>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</si>
  <si>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</si>
  <si>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</si>
  <si>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</si>
  <si>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</si>
  <si>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</si>
  <si>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</si>
  <si>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</si>
  <si>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</si>
  <si>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</si>
  <si>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</si>
  <si>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</si>
  <si>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</si>
  <si>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</si>
  <si>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</si>
  <si>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</si>
  <si>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</si>
  <si>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</si>
  <si>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</si>
  <si>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</si>
  <si>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</si>
  <si>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</si>
  <si>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</si>
  <si>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</si>
  <si>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</si>
  <si>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</si>
  <si>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</si>
  <si>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</si>
  <si>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</si>
  <si>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</si>
  <si>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</si>
  <si>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</si>
  <si>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</si>
  <si>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</si>
  <si>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</si>
  <si>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</si>
  <si>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</si>
  <si>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</si>
  <si>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</si>
  <si>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</si>
  <si>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</si>
  <si>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</si>
  <si>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</si>
  <si>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</si>
  <si>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</si>
  <si>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</si>
  <si>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</si>
  <si>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</si>
  <si>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</si>
  <si>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</si>
  <si>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</si>
  <si>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</si>
  <si>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</si>
  <si>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</si>
  <si>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</si>
  <si>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</si>
  <si>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</si>
  <si>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</si>
  <si>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</si>
  <si>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</si>
  <si>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</si>
  <si>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</si>
  <si>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</si>
  <si>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</si>
  <si>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</si>
  <si>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</si>
  <si>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</si>
  <si>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</si>
  <si>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</si>
  <si>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</si>
  <si>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</si>
  <si>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</si>
  <si>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</si>
  <si>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</si>
  <si>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</si>
  <si>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</si>
  <si>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</si>
  <si>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</si>
  <si>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</si>
  <si>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</si>
  <si>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</si>
  <si>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</si>
  <si>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</si>
  <si>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</si>
  <si>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</si>
  <si>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</si>
  <si>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</si>
  <si>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</si>
  <si>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</si>
  <si>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</si>
  <si>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</si>
  <si>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</si>
  <si>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</si>
  <si>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</si>
  <si>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</si>
  <si>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</si>
  <si>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</si>
  <si>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</si>
  <si>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</si>
  <si>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</si>
  <si>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</si>
  <si>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</si>
  <si>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</si>
  <si>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</si>
  <si>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</si>
  <si>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</si>
  <si>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</si>
  <si>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</si>
  <si>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</si>
  <si>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</si>
  <si>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</si>
  <si>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</si>
  <si>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</si>
  <si>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</si>
  <si>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</si>
  <si>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</si>
  <si>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</si>
  <si>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</si>
  <si>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</si>
  <si>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</si>
  <si>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</si>
  <si>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</si>
  <si>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</si>
  <si>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</si>
  <si>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</si>
  <si>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</si>
  <si>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</si>
  <si>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</si>
  <si>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</si>
  <si>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</si>
  <si>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</si>
  <si>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</si>
  <si>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</si>
  <si>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</si>
  <si>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</si>
  <si>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</si>
  <si>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</si>
  <si>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</si>
  <si>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</si>
  <si>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</si>
  <si>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</si>
  <si>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</si>
  <si>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</si>
  <si>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</si>
  <si>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</si>
  <si>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</si>
  <si>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</si>
  <si>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</si>
  <si>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</si>
  <si>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</si>
  <si>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</si>
  <si>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</si>
  <si>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</si>
  <si>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</si>
  <si>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</si>
  <si>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</si>
  <si>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</si>
  <si>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</si>
  <si>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</si>
  <si>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</si>
  <si>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</si>
  <si>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</si>
  <si>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</si>
  <si>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</si>
  <si>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</si>
  <si>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</si>
  <si>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</si>
  <si>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</si>
  <si>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</si>
  <si>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</si>
  <si>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</si>
  <si>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</si>
  <si>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</si>
  <si>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</si>
  <si>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</si>
  <si>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</si>
  <si>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</si>
  <si>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</si>
  <si>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</si>
  <si>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</si>
  <si>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</si>
  <si>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</si>
  <si>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</si>
  <si>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</si>
  <si>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</si>
  <si>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</si>
  <si>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</si>
  <si>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</si>
  <si>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</si>
  <si>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</si>
  <si>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</si>
  <si>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</si>
  <si>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</si>
  <si>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</si>
  <si>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</si>
  <si>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</si>
  <si>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</si>
  <si>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</si>
  <si>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</si>
  <si>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</si>
  <si>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</si>
  <si>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</si>
  <si>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</si>
  <si>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</si>
  <si>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</si>
  <si>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</si>
  <si>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</si>
  <si>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</si>
  <si>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</si>
  <si>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</si>
  <si>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</si>
  <si>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</si>
  <si>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</si>
  <si>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</si>
  <si>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</si>
  <si>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</si>
  <si>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</si>
  <si>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</si>
  <si>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</si>
  <si>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</si>
  <si>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</si>
  <si>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</si>
  <si>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</si>
  <si>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</si>
  <si>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</si>
  <si>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</si>
  <si>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</si>
  <si>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</si>
  <si>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</si>
  <si>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</si>
  <si>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</si>
  <si>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</si>
  <si>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</si>
  <si>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</si>
  <si>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</si>
  <si>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</si>
  <si>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</si>
  <si>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</si>
  <si>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</si>
  <si>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</si>
  <si>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</si>
  <si>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</si>
  <si>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</si>
  <si>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</si>
  <si>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</si>
  <si>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</si>
  <si>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</si>
  <si>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</si>
  <si>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</si>
  <si>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</si>
  <si>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</si>
  <si>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</si>
  <si>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</si>
  <si>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</si>
  <si>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</si>
  <si>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</si>
  <si>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</si>
  <si>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</si>
  <si>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</si>
  <si>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</si>
  <si>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</si>
  <si>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</si>
  <si>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</si>
  <si>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</si>
  <si>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</si>
  <si>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</si>
  <si>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</si>
  <si>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</si>
  <si>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</si>
  <si>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</si>
  <si>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</si>
  <si>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</si>
  <si>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</si>
  <si>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</si>
  <si>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</si>
  <si>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</si>
  <si>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</si>
  <si>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</si>
  <si>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</si>
  <si>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</si>
  <si>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</si>
  <si>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</si>
  <si>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</si>
  <si>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</si>
  <si>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</si>
  <si>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</si>
  <si>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</si>
  <si>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</si>
  <si>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</si>
  <si>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</si>
  <si>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</si>
  <si>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</si>
  <si>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</si>
  <si>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</si>
  <si>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</si>
  <si>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</si>
  <si>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</si>
  <si>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</si>
  <si>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</si>
  <si>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</si>
  <si>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</si>
  <si>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</si>
  <si>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</si>
  <si>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</si>
  <si>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</si>
  <si>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</si>
  <si>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</si>
  <si>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</si>
  <si>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</si>
  <si>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</si>
  <si>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</si>
  <si>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</si>
  <si>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</si>
  <si>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</si>
  <si>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</si>
  <si>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</si>
  <si>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</si>
  <si>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</si>
  <si>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</si>
  <si>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</si>
  <si>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</si>
  <si>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</si>
  <si>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</si>
  <si>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</si>
  <si>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</si>
  <si>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</si>
  <si>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</si>
  <si>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</si>
  <si>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</si>
  <si>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</si>
  <si>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</si>
  <si>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</si>
  <si>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</si>
  <si>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</si>
  <si>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</si>
  <si>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</si>
  <si>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</si>
  <si>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</si>
  <si>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</si>
  <si>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</si>
  <si>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</si>
  <si>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</si>
  <si>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</si>
  <si>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</si>
  <si>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</si>
  <si>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</si>
  <si>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</si>
  <si>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</si>
  <si>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</si>
  <si>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</si>
  <si>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</si>
  <si>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</si>
  <si>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</si>
  <si>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</si>
  <si>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</si>
  <si>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</si>
  <si>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</si>
  <si>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</si>
  <si>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</si>
  <si>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</si>
  <si>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</si>
  <si>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</si>
  <si>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</si>
  <si>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</si>
  <si>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</si>
  <si>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</si>
  <si>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</si>
  <si>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</si>
  <si>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</si>
  <si>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</si>
  <si>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</si>
  <si>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</si>
  <si>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</si>
  <si>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</si>
  <si>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</si>
  <si>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</si>
  <si>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</si>
  <si>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</si>
  <si>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</si>
  <si>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</si>
  <si>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</si>
  <si>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</si>
  <si>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</si>
  <si>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</si>
  <si>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</si>
  <si>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</si>
  <si>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</si>
  <si>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</si>
  <si>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</si>
  <si>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</si>
  <si>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</si>
  <si>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</si>
  <si>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</si>
  <si>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</si>
  <si>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</si>
  <si>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</si>
  <si>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</si>
  <si>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</si>
  <si>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</si>
  <si>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</si>
  <si>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</si>
  <si>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</si>
  <si>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</si>
  <si>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</si>
  <si>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</si>
  <si>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</si>
  <si>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</si>
  <si>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</si>
  <si>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</si>
  <si>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</si>
  <si>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</si>
  <si>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</si>
  <si>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</si>
  <si>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</si>
  <si>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</si>
  <si>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</si>
  <si>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</si>
  <si>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</si>
  <si>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</si>
  <si>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</si>
  <si>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</si>
  <si>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</si>
  <si>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</si>
  <si>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</si>
  <si>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</si>
  <si>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</si>
  <si>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</si>
  <si>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</si>
  <si>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</si>
  <si>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</si>
  <si>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</si>
  <si>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</si>
  <si>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</si>
  <si>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</si>
  <si>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</si>
  <si>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</si>
  <si>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</si>
  <si>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</si>
  <si>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</si>
  <si>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</si>
  <si>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</si>
  <si>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</si>
  <si>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</si>
  <si>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</si>
  <si>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</si>
  <si>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</si>
  <si>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</si>
  <si>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</si>
  <si>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</si>
  <si>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</si>
  <si>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</si>
  <si>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</si>
  <si>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</si>
  <si>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</si>
  <si>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</si>
  <si>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</si>
  <si>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</si>
  <si>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</si>
  <si>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</si>
  <si>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</si>
  <si>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</si>
  <si>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</si>
  <si>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</si>
  <si>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</si>
  <si>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</si>
  <si>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</si>
  <si>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</si>
  <si>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</si>
  <si>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</si>
  <si>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</si>
  <si>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</si>
  <si>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</si>
  <si>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</si>
  <si>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</si>
  <si>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</si>
  <si>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</si>
  <si>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</si>
  <si>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</si>
  <si>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</si>
  <si>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</si>
  <si>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</si>
  <si>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</si>
  <si>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</si>
  <si>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</si>
  <si>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</si>
  <si>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</si>
  <si>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</si>
  <si>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</si>
  <si>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</si>
  <si>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</si>
  <si>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</si>
  <si>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</si>
  <si>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</si>
  <si>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</si>
  <si>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</si>
  <si>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</si>
  <si>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</si>
  <si>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</si>
  <si>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</si>
  <si>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</si>
  <si>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</si>
  <si>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</si>
  <si>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</si>
  <si>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</si>
  <si>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</si>
  <si>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</si>
  <si>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</si>
  <si>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</si>
  <si>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</si>
  <si>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</si>
  <si>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</si>
  <si>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</si>
  <si>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</si>
  <si>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</si>
  <si>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</si>
  <si>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</si>
  <si>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</si>
  <si>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</si>
  <si>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</si>
  <si>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</si>
  <si>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</si>
  <si>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</si>
  <si>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</si>
  <si>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</si>
  <si>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</si>
  <si>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</si>
  <si>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</si>
  <si>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</si>
  <si>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</si>
  <si>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</si>
  <si>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</si>
  <si>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</si>
  <si>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</si>
  <si>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</si>
  <si>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</si>
  <si>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</si>
  <si>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</si>
  <si>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</si>
  <si>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</si>
  <si>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</si>
  <si>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</si>
  <si>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</si>
  <si>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</si>
  <si>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</si>
  <si>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</si>
  <si>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</si>
  <si>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</si>
  <si>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</si>
  <si>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</si>
  <si>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</si>
  <si>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</si>
  <si>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</si>
  <si>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</si>
  <si>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</si>
  <si>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</si>
  <si>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</si>
  <si>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</si>
  <si>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</si>
  <si>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</si>
  <si>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</si>
  <si>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</si>
  <si>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</si>
  <si>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</si>
  <si>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</si>
  <si>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</si>
  <si>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</si>
  <si>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</si>
  <si>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</si>
  <si>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</si>
  <si>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</si>
  <si>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</si>
  <si>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</si>
  <si>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</si>
  <si>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</si>
  <si>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</si>
  <si>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</si>
  <si>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</si>
  <si>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</si>
  <si>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</si>
  <si>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</si>
  <si>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</si>
  <si>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</si>
  <si>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</si>
  <si>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</si>
  <si>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</si>
  <si>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</si>
  <si>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</si>
  <si>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</si>
  <si>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</si>
  <si>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</si>
  <si>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</si>
  <si>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</si>
  <si>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</si>
  <si>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</si>
  <si>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</si>
  <si>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</si>
  <si>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</si>
  <si>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</si>
  <si>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</si>
  <si>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</si>
  <si>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</si>
  <si>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</si>
  <si>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</si>
  <si>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</si>
  <si>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</si>
  <si>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</si>
  <si>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</si>
  <si>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</si>
  <si>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</si>
  <si>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</si>
  <si>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</si>
  <si>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</si>
  <si>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</si>
  <si>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</si>
  <si>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</si>
  <si>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</si>
  <si>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</si>
  <si>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</si>
  <si>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</si>
  <si>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</si>
  <si>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</si>
  <si>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</si>
  <si>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</si>
  <si>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</si>
  <si>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</si>
  <si>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</si>
  <si>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</si>
  <si>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</si>
  <si>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</si>
  <si>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</si>
  <si>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</si>
  <si>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</si>
  <si>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</si>
  <si>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</si>
  <si>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</si>
  <si>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</si>
  <si>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</si>
  <si>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</si>
  <si>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</si>
  <si>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</si>
  <si>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</si>
  <si>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</si>
  <si>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</si>
  <si>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</si>
  <si>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</si>
  <si>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</si>
  <si>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</si>
  <si>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</si>
  <si>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</si>
  <si>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</si>
  <si>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</si>
  <si>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</si>
  <si>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</si>
  <si>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</si>
  <si>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</si>
  <si>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</si>
  <si>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</si>
  <si>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</si>
  <si>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</si>
  <si>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</si>
  <si>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</si>
  <si>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</si>
  <si>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</si>
  <si>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</si>
  <si>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</si>
  <si>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</si>
  <si>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</si>
  <si>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</si>
  <si>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</si>
  <si>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</si>
  <si>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</si>
  <si>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</si>
  <si>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</si>
  <si>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</si>
  <si>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</si>
  <si>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</si>
  <si>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</si>
  <si>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</si>
  <si>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</si>
  <si>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</si>
  <si>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</si>
  <si>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</si>
  <si>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</si>
  <si>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</si>
  <si>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</si>
  <si>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</si>
  <si>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</si>
  <si>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</si>
  <si>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</si>
  <si>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</si>
  <si>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</si>
  <si>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</si>
  <si>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</si>
  <si>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</si>
  <si>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</si>
  <si>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</si>
  <si>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</si>
  <si>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</si>
  <si>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</si>
  <si>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</si>
  <si>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</si>
  <si>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</si>
  <si>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</si>
  <si>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</si>
  <si>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</si>
  <si>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</si>
  <si>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</si>
  <si>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</si>
  <si>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</si>
  <si>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</si>
  <si>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</si>
  <si>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</si>
  <si>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</si>
  <si>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</si>
  <si>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</si>
  <si>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</si>
  <si>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</si>
  <si>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</si>
  <si>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</si>
  <si>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</si>
  <si>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</si>
  <si>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</si>
  <si>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</si>
  <si>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</si>
  <si>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</si>
  <si>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</si>
  <si>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</si>
  <si>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</si>
  <si>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</si>
  <si>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</si>
  <si>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</si>
  <si>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</si>
  <si>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</si>
  <si>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</si>
  <si>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</si>
  <si>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</si>
  <si>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</si>
  <si>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</si>
  <si>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</si>
  <si>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</si>
  <si>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</si>
  <si>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</si>
  <si>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</si>
  <si>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</si>
  <si>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</si>
  <si>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</si>
  <si>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</si>
  <si>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</si>
  <si>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</si>
  <si>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</si>
  <si>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</si>
  <si>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</si>
  <si>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</si>
  <si>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</si>
  <si>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</si>
  <si>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</si>
  <si>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</si>
  <si>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</si>
  <si>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</si>
  <si>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</si>
  <si>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</si>
  <si>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</si>
  <si>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</si>
  <si>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</si>
  <si>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</si>
  <si>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</si>
  <si>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</si>
  <si>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</si>
  <si>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</si>
  <si>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</si>
  <si>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</si>
  <si>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</si>
  <si>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</si>
  <si>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</si>
  <si>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</si>
  <si>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</si>
  <si>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</si>
  <si>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</si>
  <si>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</si>
  <si>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</si>
  <si>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</si>
  <si>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</si>
  <si>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</si>
  <si>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</si>
  <si>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</si>
  <si>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</si>
  <si>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</si>
  <si>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</si>
  <si>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</si>
  <si>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</si>
  <si>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</si>
  <si>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</si>
  <si>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</si>
  <si>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</si>
  <si>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</si>
  <si>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</si>
  <si>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</si>
  <si>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</si>
  <si>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</si>
  <si>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</si>
  <si>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</si>
  <si>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</si>
  <si>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</si>
  <si>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</si>
  <si>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</si>
  <si>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</si>
  <si>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</si>
  <si>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</si>
  <si>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</si>
  <si>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</si>
  <si>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</si>
  <si>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</si>
  <si>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</si>
  <si>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</si>
  <si>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</si>
  <si>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</si>
  <si>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</si>
  <si>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</si>
  <si>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</si>
  <si>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</si>
  <si>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</si>
  <si>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</si>
  <si>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</si>
  <si>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</si>
  <si>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</si>
  <si>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</si>
  <si>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</si>
  <si>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</si>
  <si>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</si>
  <si>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</si>
  <si>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</si>
  <si>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</si>
  <si>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</si>
  <si>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</si>
  <si>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</si>
  <si>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</si>
  <si>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</si>
  <si>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</si>
  <si>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</si>
  <si>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</si>
  <si>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</si>
  <si>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</si>
  <si>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</si>
  <si>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</si>
  <si>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</si>
  <si>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</si>
  <si>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</si>
  <si>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</si>
  <si>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</si>
  <si>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</si>
  <si>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</si>
  <si>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</si>
  <si>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</si>
  <si>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</si>
  <si>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</si>
  <si>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</si>
  <si>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</si>
  <si>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</si>
  <si>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</si>
  <si>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</si>
  <si>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</si>
  <si>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</si>
  <si>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</si>
  <si>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</si>
  <si>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</si>
  <si>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</si>
  <si>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</si>
  <si>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</si>
  <si>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</si>
  <si>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</si>
  <si>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</si>
  <si>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</si>
  <si>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</si>
  <si>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</si>
  <si>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</si>
  <si>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</si>
  <si>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</si>
  <si>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</si>
  <si>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</si>
  <si>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</si>
  <si>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</si>
  <si>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</si>
  <si>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</si>
  <si>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</si>
  <si>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</si>
  <si>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</si>
  <si>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</si>
  <si>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</si>
  <si>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</si>
  <si>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</si>
  <si>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</si>
  <si>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</si>
  <si>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</si>
  <si>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</si>
  <si>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</si>
  <si>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</si>
  <si>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</si>
  <si>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</si>
  <si>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</si>
  <si>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</si>
  <si>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</si>
  <si>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</si>
  <si>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</si>
  <si>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</si>
  <si>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</si>
  <si>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</si>
  <si>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</si>
  <si>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</si>
  <si>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</si>
  <si>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</si>
  <si>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</si>
  <si>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</si>
  <si>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</si>
  <si>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</si>
  <si>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</si>
  <si>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</si>
  <si>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</si>
  <si>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</si>
  <si>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</si>
  <si>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</si>
  <si>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</si>
  <si>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</si>
  <si>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</si>
  <si>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</si>
  <si>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</si>
  <si>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</si>
  <si>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</si>
  <si>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</si>
  <si>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</si>
  <si>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</si>
  <si>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</si>
  <si>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</si>
  <si>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</si>
  <si>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</si>
  <si>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</si>
  <si>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</si>
  <si>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</si>
  <si>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</si>
  <si>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</si>
  <si>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</si>
  <si>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</si>
  <si>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</si>
  <si>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</si>
  <si>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</si>
  <si>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</si>
  <si>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</si>
  <si>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</si>
  <si>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</si>
  <si>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</si>
  <si>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</si>
  <si>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</si>
  <si>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</si>
  <si>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</si>
  <si>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</si>
  <si>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</si>
  <si>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</si>
  <si>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</si>
  <si>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</si>
  <si>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</si>
  <si>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</si>
  <si>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</si>
  <si>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</si>
  <si>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</si>
  <si>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</si>
  <si>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</si>
  <si>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</si>
  <si>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</si>
  <si>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</si>
  <si>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</si>
  <si>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</si>
  <si>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</si>
  <si>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</si>
  <si>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</si>
  <si>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</si>
  <si>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</si>
  <si>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</si>
  <si>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</si>
  <si>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</si>
  <si>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</si>
  <si>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</si>
  <si>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</si>
  <si>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</si>
  <si>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</si>
  <si>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</si>
  <si>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</si>
  <si>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</si>
  <si>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</si>
  <si>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</si>
  <si>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</si>
  <si>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</si>
  <si>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</si>
  <si>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</si>
  <si>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</si>
  <si>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</si>
  <si>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</si>
  <si>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</si>
  <si>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</si>
  <si>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</si>
  <si>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</si>
  <si>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</si>
  <si>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</si>
  <si>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</si>
  <si>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</si>
  <si>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</si>
  <si>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</si>
  <si>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</si>
  <si>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</si>
  <si>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</si>
  <si>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</si>
  <si>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</si>
  <si>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</si>
  <si>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</si>
  <si>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</si>
  <si>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</si>
  <si>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</si>
  <si>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</si>
  <si>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</si>
  <si>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</si>
  <si>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</si>
  <si>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</si>
  <si>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</si>
  <si>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</si>
  <si>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</si>
  <si>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</si>
  <si>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</si>
  <si>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</si>
  <si>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</si>
  <si>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</si>
  <si>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</si>
  <si>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</si>
  <si>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</si>
  <si>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</si>
  <si>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</si>
  <si>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</si>
  <si>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</si>
  <si>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</si>
  <si>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</si>
  <si>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</si>
  <si>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</si>
  <si>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</si>
  <si>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</si>
  <si>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</si>
  <si>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</si>
  <si>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</si>
  <si>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</si>
  <si>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</si>
  <si>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</si>
  <si>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</si>
  <si>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</si>
  <si>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</si>
  <si>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</si>
  <si>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</si>
  <si>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</si>
  <si>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</si>
  <si>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</si>
  <si>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</si>
  <si>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</si>
  <si>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</si>
  <si>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</si>
  <si>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</si>
  <si>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</si>
  <si>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</si>
  <si>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</si>
  <si>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</si>
  <si>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</si>
  <si>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</si>
  <si>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</si>
  <si>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</si>
  <si>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</si>
  <si>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</si>
  <si>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</si>
  <si>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</si>
  <si>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</si>
  <si>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</si>
  <si>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</si>
  <si>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</si>
  <si>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</si>
  <si>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</si>
  <si>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</si>
  <si>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</si>
  <si>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</si>
  <si>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</si>
  <si>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</si>
  <si>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</si>
  <si>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</si>
  <si>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</si>
  <si>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</si>
  <si>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</si>
  <si>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</si>
  <si>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</si>
  <si>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</si>
  <si>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</si>
  <si>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</si>
  <si>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</si>
  <si>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</si>
  <si>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</si>
  <si>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</si>
  <si>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</si>
  <si>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</si>
  <si>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</si>
  <si>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</si>
  <si>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</si>
  <si>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</si>
  <si>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</si>
  <si>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</si>
  <si>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</si>
  <si>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</si>
  <si>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</si>
  <si>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</si>
  <si>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</si>
  <si>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</si>
  <si>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</si>
  <si>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</si>
  <si>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</si>
  <si>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</si>
  <si>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</si>
  <si>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</si>
  <si>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</si>
  <si>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</si>
  <si>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</si>
  <si>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</si>
  <si>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</si>
  <si>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</si>
  <si>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</si>
  <si>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</si>
  <si>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</si>
  <si>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</si>
  <si>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</si>
  <si>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</si>
  <si>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</si>
  <si>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</si>
  <si>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</si>
  <si>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</si>
  <si>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</si>
  <si>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</si>
  <si>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</si>
  <si>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</si>
  <si>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</si>
  <si>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</si>
  <si>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</si>
  <si>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</si>
  <si>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</si>
  <si>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</si>
  <si>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</si>
  <si>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</si>
  <si>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</si>
  <si>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</si>
  <si>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</si>
  <si>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</si>
  <si>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</si>
  <si>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</si>
  <si>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</si>
  <si>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</si>
  <si>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</si>
  <si>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</si>
  <si>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</si>
  <si>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</si>
  <si>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</si>
  <si>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</si>
  <si>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</si>
  <si>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</si>
  <si>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</si>
  <si>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</si>
  <si>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</si>
  <si>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</si>
  <si>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</si>
  <si>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</si>
  <si>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</si>
  <si>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</si>
  <si>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</si>
  <si>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</si>
  <si>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</si>
  <si>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</si>
  <si>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</si>
  <si>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</si>
  <si>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</si>
  <si>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</si>
  <si>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</si>
  <si>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</si>
  <si>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</si>
  <si>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</si>
  <si>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</si>
  <si>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</si>
  <si>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</si>
  <si>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</si>
  <si>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</si>
  <si>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</si>
  <si>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</si>
  <si>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</si>
  <si>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</si>
  <si>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</si>
  <si>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</si>
  <si>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</si>
  <si>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</si>
  <si>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</si>
  <si>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</si>
  <si>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</si>
  <si>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</si>
  <si>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</si>
  <si>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</si>
  <si>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</si>
  <si>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</si>
  <si>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</si>
  <si>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</si>
  <si>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</si>
  <si>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</si>
  <si>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</si>
  <si>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</si>
  <si>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</si>
  <si>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</si>
  <si>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</si>
  <si>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</si>
  <si>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</si>
  <si>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</si>
  <si>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</si>
  <si>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</si>
  <si>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</si>
  <si>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</si>
  <si>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</si>
  <si>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</si>
  <si>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</si>
  <si>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</si>
  <si>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</si>
  <si>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</si>
  <si>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</si>
  <si>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</si>
  <si>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</si>
  <si>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</si>
  <si>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</si>
  <si>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</si>
  <si>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</si>
  <si>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</si>
  <si>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</si>
  <si>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</si>
  <si>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</si>
  <si>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</si>
  <si>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</si>
  <si>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</si>
  <si>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</si>
  <si>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</si>
  <si>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</si>
  <si>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</si>
  <si>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</si>
  <si>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</si>
  <si>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</si>
  <si>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</si>
  <si>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</si>
  <si>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</si>
  <si>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</si>
  <si>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</si>
  <si>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</si>
  <si>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</si>
  <si>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</si>
  <si>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</si>
  <si>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</si>
  <si>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</si>
  <si>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</si>
  <si>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</si>
  <si>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</si>
  <si>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</si>
  <si>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</si>
  <si>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</si>
  <si>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</si>
  <si>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</si>
  <si>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</si>
  <si>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</si>
  <si>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</si>
  <si>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</si>
  <si>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</si>
  <si>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</si>
  <si>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</si>
  <si>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</si>
  <si>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</si>
  <si>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</si>
  <si>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</si>
  <si>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</si>
  <si>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</si>
  <si>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</si>
  <si>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</si>
  <si>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</si>
  <si>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</si>
  <si>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</si>
  <si>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</si>
  <si>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</si>
  <si>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</si>
  <si>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</si>
  <si>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</si>
  <si>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</si>
  <si>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</si>
  <si>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</si>
  <si>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</si>
  <si>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</si>
  <si>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</si>
  <si>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</si>
  <si>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</si>
  <si>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</si>
  <si>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</si>
  <si>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</si>
  <si>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</si>
  <si>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</si>
  <si>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</si>
  <si>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</si>
  <si>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</si>
  <si>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</si>
  <si>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</si>
  <si>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</si>
  <si>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</si>
  <si>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</si>
  <si>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</si>
  <si>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</si>
  <si>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</si>
  <si>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</si>
  <si>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</si>
  <si>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</si>
  <si>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</si>
  <si>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</si>
  <si>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</si>
  <si>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</si>
  <si>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</si>
  <si>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</si>
  <si>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</si>
  <si>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</si>
  <si>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</si>
  <si>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</si>
  <si>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</si>
  <si>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</si>
  <si>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</si>
  <si>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</si>
  <si>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</si>
  <si>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</si>
  <si>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</si>
  <si>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</si>
  <si>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</si>
  <si>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</si>
  <si>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</si>
  <si>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</si>
  <si>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</si>
  <si>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</si>
  <si>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</si>
  <si>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</si>
  <si>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</si>
  <si>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</si>
  <si>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</si>
  <si>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</si>
  <si>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</si>
  <si>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</si>
  <si>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</si>
  <si>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</si>
  <si>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</si>
  <si>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</si>
  <si>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</si>
  <si>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</si>
  <si>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</si>
  <si>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</si>
  <si>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</si>
  <si>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</si>
  <si>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</si>
  <si>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</si>
  <si>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</si>
  <si>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</si>
  <si>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</si>
  <si>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</si>
  <si>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</si>
  <si>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</si>
  <si>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</si>
  <si>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</si>
  <si>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</si>
  <si>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</si>
  <si>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</si>
  <si>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</si>
  <si>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</si>
  <si>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</si>
  <si>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</si>
  <si>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</si>
  <si>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</si>
  <si>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</si>
  <si>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</si>
  <si>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</si>
  <si>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</si>
  <si>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</si>
  <si>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</si>
  <si>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</si>
  <si>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</si>
  <si>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</si>
  <si>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</si>
  <si>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</si>
  <si>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</si>
  <si>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</si>
  <si>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</si>
  <si>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</si>
  <si>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</si>
  <si>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</si>
  <si>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</si>
  <si>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</si>
  <si>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</si>
  <si>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</si>
  <si>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</si>
  <si>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</si>
  <si>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</si>
  <si>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</si>
  <si>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</si>
  <si>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</si>
  <si>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</si>
  <si>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</si>
  <si>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</si>
  <si>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</si>
  <si>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</si>
  <si>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</si>
  <si>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</si>
  <si>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</si>
  <si>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</si>
  <si>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</si>
  <si>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</si>
  <si>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</si>
  <si>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</si>
  <si>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</si>
  <si>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</si>
  <si>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</si>
  <si>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</si>
  <si>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</si>
  <si>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</si>
  <si>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</si>
  <si>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</si>
  <si>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</si>
  <si>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</si>
  <si>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</si>
  <si>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</si>
  <si>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</si>
  <si>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</si>
  <si>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</si>
  <si>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</si>
  <si>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</si>
  <si>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</si>
  <si>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</si>
  <si>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</si>
  <si>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</si>
  <si>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</si>
  <si>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</si>
  <si>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</si>
  <si>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</si>
  <si>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</si>
  <si>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</si>
  <si>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</si>
  <si>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</si>
  <si>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</si>
  <si>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</si>
  <si>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</si>
  <si>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</si>
  <si>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</si>
  <si>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</si>
  <si>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</si>
  <si>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</si>
  <si>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</si>
  <si>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</si>
  <si>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</si>
  <si>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</si>
  <si>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</si>
  <si>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</si>
  <si>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</si>
  <si>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</si>
  <si>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</si>
  <si>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</si>
  <si>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</si>
  <si>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</si>
  <si>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</si>
  <si>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</si>
  <si>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</si>
  <si>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</si>
  <si>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</si>
  <si>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</si>
  <si>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</si>
  <si>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</si>
  <si>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</si>
  <si>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</si>
  <si>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</si>
  <si>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</si>
  <si>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</si>
  <si>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</si>
  <si>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</si>
  <si>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</si>
  <si>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</si>
  <si>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</si>
  <si>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</si>
  <si>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</si>
  <si>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</si>
  <si>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</si>
  <si>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</si>
  <si>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</si>
  <si>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</si>
  <si>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</si>
  <si>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</si>
  <si>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</si>
  <si>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</si>
  <si>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</si>
  <si>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</si>
  <si>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</si>
  <si>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</si>
  <si>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</si>
  <si>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</si>
  <si>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</si>
  <si>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</si>
  <si>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</si>
  <si>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</si>
  <si>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</si>
  <si>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</si>
  <si>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</si>
  <si>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</si>
  <si>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</si>
  <si>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</si>
  <si>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</si>
  <si>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</si>
  <si>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</si>
  <si>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</si>
  <si>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</si>
  <si>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</si>
  <si>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</si>
  <si>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</si>
  <si>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</si>
  <si>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</si>
  <si>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</si>
  <si>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</si>
  <si>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</si>
  <si>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</si>
  <si>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</si>
  <si>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</si>
  <si>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</si>
  <si>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</si>
  <si>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</si>
  <si>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</si>
  <si>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</si>
  <si>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</si>
  <si>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</si>
  <si>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</si>
  <si>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</si>
  <si>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</si>
  <si>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</si>
  <si>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</si>
  <si>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</si>
  <si>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</si>
  <si>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</si>
  <si>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</si>
  <si>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</si>
  <si>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</si>
  <si>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</si>
  <si>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</si>
  <si>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</si>
  <si>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</si>
  <si>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</si>
  <si>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</si>
  <si>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</si>
  <si>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</si>
  <si>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</si>
  <si>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</si>
  <si>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</si>
  <si>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</si>
  <si>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</si>
  <si>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</si>
  <si>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</si>
  <si>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</si>
  <si>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</si>
  <si>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</si>
  <si>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</si>
  <si>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</si>
  <si>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</si>
  <si>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</si>
  <si>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</si>
  <si>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</si>
  <si>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</si>
  <si>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</si>
  <si>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</si>
  <si>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</si>
  <si>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</si>
  <si>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</si>
  <si>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</si>
  <si>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</si>
  <si>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</si>
  <si>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</si>
  <si>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</si>
  <si>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</si>
  <si>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</si>
  <si>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</si>
  <si>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</si>
  <si>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</si>
  <si>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</si>
  <si>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</si>
  <si>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</si>
  <si>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</si>
  <si>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</si>
  <si>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</si>
  <si>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</si>
  <si>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</si>
  <si>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</si>
  <si>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</si>
  <si>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</si>
  <si>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</si>
  <si>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</si>
  <si>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</si>
  <si>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</si>
  <si>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</si>
  <si>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</si>
  <si>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</si>
  <si>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</si>
  <si>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</si>
  <si>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</si>
  <si>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</si>
  <si>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</si>
  <si>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</si>
  <si>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</si>
  <si>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</si>
  <si>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</si>
  <si>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</si>
  <si>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</si>
  <si>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</si>
  <si>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</si>
  <si>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</si>
  <si>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</si>
  <si>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</si>
  <si>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</si>
  <si>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</si>
  <si>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</si>
  <si>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</si>
  <si>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</si>
  <si>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</si>
  <si>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</si>
  <si>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</si>
  <si>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</si>
  <si>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</si>
  <si>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</si>
  <si>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</si>
  <si>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</si>
  <si>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</si>
  <si>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</si>
  <si>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</si>
  <si>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</si>
  <si>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</si>
  <si>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</si>
  <si>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</si>
  <si>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</si>
  <si>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</si>
  <si>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</si>
  <si>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</si>
  <si>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</si>
  <si>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</si>
  <si>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</si>
  <si>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</si>
  <si>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</si>
  <si>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</si>
  <si>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</si>
  <si>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</si>
  <si>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</si>
  <si>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</si>
  <si>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</si>
  <si>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</si>
  <si>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</si>
  <si>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</si>
  <si>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</si>
  <si>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</si>
  <si>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</si>
  <si>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</si>
  <si>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</si>
  <si>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</si>
  <si>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</si>
  <si>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</si>
  <si>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</si>
  <si>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</si>
  <si>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</si>
  <si>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</si>
  <si>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</si>
  <si>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</si>
  <si>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</si>
  <si>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</si>
  <si>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</si>
  <si>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</si>
  <si>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</si>
  <si>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</si>
  <si>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</si>
  <si>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</si>
  <si>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</si>
  <si>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</si>
  <si>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</si>
  <si>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</si>
  <si>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</si>
  <si>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</si>
  <si>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</si>
  <si>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</si>
  <si>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</si>
  <si>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</si>
  <si>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</si>
  <si>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</si>
  <si>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</si>
  <si>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</si>
  <si>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</si>
  <si>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</si>
  <si>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</si>
  <si>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</si>
  <si>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</si>
  <si>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</si>
  <si>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</si>
  <si>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</si>
  <si>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</si>
  <si>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</si>
  <si>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</si>
  <si>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</si>
  <si>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</si>
  <si>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</si>
  <si>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</si>
  <si>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</si>
  <si>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</si>
  <si>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</si>
  <si>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</si>
  <si>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</si>
  <si>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</si>
  <si>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</si>
  <si>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</si>
  <si>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</si>
  <si>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</si>
  <si>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</si>
  <si>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</si>
  <si>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</si>
  <si>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</si>
  <si>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</si>
  <si>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</si>
  <si>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</si>
  <si>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</si>
  <si>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</si>
  <si>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</si>
  <si>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</si>
  <si>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</si>
  <si>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</si>
  <si>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</si>
  <si>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</si>
  <si>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</si>
  <si>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</si>
  <si>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</si>
  <si>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</si>
  <si>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</si>
  <si>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</si>
  <si>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</si>
  <si>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</si>
  <si>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</si>
  <si>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</si>
  <si>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</si>
  <si>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</si>
  <si>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</si>
  <si>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</si>
  <si>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</si>
  <si>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</si>
  <si>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</si>
  <si>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</si>
  <si>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</si>
  <si>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</si>
  <si>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</si>
  <si>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</si>
  <si>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</si>
  <si>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</si>
  <si>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</si>
  <si>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</si>
  <si>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</si>
  <si>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</si>
  <si>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</si>
  <si>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</si>
  <si>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</si>
  <si>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</si>
  <si>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</si>
  <si>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</si>
  <si>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</si>
  <si>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</si>
  <si>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</si>
  <si>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</si>
  <si>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</si>
  <si>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</si>
  <si>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</si>
  <si>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</si>
  <si>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</si>
  <si>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</si>
  <si>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</si>
  <si>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</si>
  <si>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</si>
  <si>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</si>
  <si>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</si>
  <si>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</si>
  <si>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</si>
  <si>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</si>
  <si>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</si>
  <si>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</si>
  <si>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</si>
  <si>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</si>
  <si>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</si>
  <si>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</si>
  <si>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</si>
  <si>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</si>
  <si>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</si>
  <si>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</si>
  <si>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</si>
  <si>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</si>
  <si>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</si>
  <si>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</si>
  <si>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</si>
  <si>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</si>
  <si>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</si>
  <si>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</si>
  <si>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</si>
  <si>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</si>
  <si>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</si>
  <si>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</si>
  <si>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</si>
  <si>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</si>
  <si>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</si>
  <si>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</si>
  <si>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</si>
  <si>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</si>
  <si>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</si>
  <si>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</si>
  <si>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</si>
  <si>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</si>
  <si>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</si>
  <si>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</si>
  <si>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</si>
  <si>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</si>
  <si>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</si>
  <si>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</si>
  <si>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</si>
  <si>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</si>
  <si>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</si>
  <si>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</si>
  <si>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</si>
  <si>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</si>
  <si>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</si>
  <si>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</si>
  <si>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</si>
  <si>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</si>
  <si>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</si>
  <si>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</si>
  <si>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</si>
  <si>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</si>
  <si>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</si>
  <si>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</si>
  <si>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</si>
  <si>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</si>
  <si>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</si>
  <si>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</si>
  <si>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</si>
  <si>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</si>
  <si>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</si>
  <si>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</si>
  <si>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</si>
  <si>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</si>
  <si>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</si>
  <si>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</si>
  <si>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</si>
  <si>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</si>
  <si>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</si>
  <si>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</si>
  <si>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</si>
  <si>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</si>
  <si>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</si>
  <si>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</si>
  <si>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</si>
  <si>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</si>
  <si>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</si>
  <si>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</si>
  <si>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</si>
  <si>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</si>
  <si>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</si>
  <si>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</si>
  <si>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</si>
  <si>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</si>
  <si>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</si>
  <si>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</si>
  <si>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</si>
  <si>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</si>
  <si>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</si>
  <si>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</si>
  <si>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</si>
  <si>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</si>
  <si>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</si>
  <si>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</si>
  <si>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</si>
  <si>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</si>
  <si>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</si>
  <si>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</si>
  <si>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</si>
  <si>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</si>
  <si>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</si>
  <si>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</si>
  <si>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</si>
  <si>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</si>
  <si>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</si>
  <si>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</si>
  <si>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</si>
  <si>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</si>
  <si>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</si>
  <si>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</si>
  <si>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</si>
  <si>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</si>
  <si>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</si>
  <si>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</si>
  <si>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</si>
  <si>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</si>
  <si>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</si>
  <si>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</si>
  <si>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</si>
  <si>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</si>
  <si>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</si>
  <si>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</si>
  <si>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</si>
  <si>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</si>
  <si>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</si>
  <si>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</si>
  <si>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</si>
  <si>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</si>
  <si>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</si>
  <si>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</si>
  <si>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</si>
  <si>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</si>
  <si>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</si>
  <si>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</si>
  <si>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</si>
  <si>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</si>
  <si>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</si>
  <si>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</si>
  <si>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</si>
  <si>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</si>
  <si>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</si>
  <si>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</si>
  <si>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</si>
  <si>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</si>
  <si>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</si>
  <si>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</si>
  <si>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</si>
  <si>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</si>
  <si>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</si>
  <si>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</si>
  <si>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</si>
  <si>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</si>
  <si>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</si>
  <si>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</si>
  <si>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</si>
  <si>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</si>
  <si>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</si>
  <si>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</si>
  <si>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</si>
  <si>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</si>
  <si>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</si>
  <si>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</si>
  <si>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</si>
  <si>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</si>
  <si>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</si>
  <si>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</si>
  <si>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</si>
  <si>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</si>
  <si>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</si>
  <si>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</si>
  <si>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</si>
  <si>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</si>
  <si>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</si>
  <si>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</si>
  <si>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</si>
  <si>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</si>
  <si>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</si>
  <si>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</si>
  <si>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</si>
  <si>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</si>
  <si>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</si>
  <si>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</si>
  <si>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</si>
  <si>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</si>
  <si>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</si>
  <si>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</si>
  <si>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</si>
  <si>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</si>
  <si>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</si>
  <si>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</si>
  <si>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</si>
  <si>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</si>
  <si>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</si>
  <si>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</si>
  <si>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</si>
  <si>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</si>
  <si>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</si>
  <si>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</si>
  <si>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</si>
  <si>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</si>
  <si>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</si>
  <si>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</si>
  <si>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</si>
  <si>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</si>
  <si>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</si>
  <si>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</si>
  <si>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</si>
  <si>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</si>
  <si>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</si>
  <si>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</si>
  <si>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</si>
  <si>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</si>
  <si>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</si>
  <si>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</si>
  <si>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</si>
  <si>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</si>
  <si>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</si>
  <si>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</si>
  <si>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</si>
  <si>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</si>
  <si>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</si>
  <si>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</si>
  <si>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</si>
  <si>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</si>
  <si>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</si>
  <si>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</si>
  <si>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</si>
  <si>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</si>
  <si>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</si>
  <si>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</si>
  <si>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</si>
  <si>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</si>
  <si>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</si>
  <si>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</si>
  <si>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</si>
  <si>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</si>
  <si>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</si>
  <si>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</si>
  <si>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</si>
  <si>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</si>
  <si>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</si>
  <si>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</si>
  <si>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</si>
  <si>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</si>
  <si>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</si>
  <si>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</si>
  <si>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</si>
  <si>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</si>
  <si>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</si>
  <si>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</si>
  <si>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</si>
  <si>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</si>
  <si>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</si>
  <si>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</si>
  <si>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</si>
  <si>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</si>
  <si>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</si>
  <si>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</si>
  <si>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</si>
  <si>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</si>
  <si>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</si>
  <si>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</si>
  <si>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</si>
  <si>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</si>
  <si>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</si>
  <si>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</si>
  <si>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</si>
  <si>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</si>
  <si>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</si>
  <si>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</si>
  <si>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</si>
  <si>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</si>
  <si>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</si>
  <si>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</si>
  <si>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</si>
  <si>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</si>
  <si>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</si>
  <si>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</si>
  <si>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</si>
  <si>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</si>
  <si>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</si>
  <si>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</si>
  <si>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</si>
  <si>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</si>
  <si>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</si>
  <si>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</si>
  <si>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</si>
  <si>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</si>
  <si>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</si>
  <si>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</si>
  <si>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</si>
  <si>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</si>
  <si>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</si>
  <si>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</si>
  <si>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</si>
  <si>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</si>
  <si>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</si>
  <si>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</si>
  <si>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</si>
  <si>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</si>
  <si>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</si>
  <si>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</si>
  <si>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</si>
  <si>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</si>
  <si>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</si>
  <si>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</si>
  <si>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</si>
  <si>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</si>
  <si>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</si>
  <si>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</si>
  <si>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</si>
  <si>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</si>
  <si>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</si>
  <si>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</si>
  <si>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</si>
  <si>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</si>
  <si>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</si>
  <si>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</si>
  <si>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</si>
  <si>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</si>
  <si>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</si>
  <si>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</si>
  <si>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</si>
  <si>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</si>
  <si>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</si>
  <si>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</si>
  <si>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</si>
  <si>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</si>
  <si>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</si>
  <si>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</si>
  <si>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</si>
  <si>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</si>
  <si>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</si>
  <si>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</si>
  <si>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</si>
  <si>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</si>
  <si>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</si>
  <si>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</si>
  <si>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</si>
  <si>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</si>
  <si>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</si>
  <si>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</si>
  <si>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</si>
  <si>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</si>
  <si>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</si>
  <si>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</si>
  <si>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</si>
  <si>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</si>
  <si>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</si>
  <si>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</si>
  <si>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</si>
  <si>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</si>
  <si>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</si>
  <si>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</si>
  <si>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</si>
  <si>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</si>
  <si>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</si>
  <si>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</si>
  <si>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</si>
  <si>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</si>
  <si>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</si>
  <si>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</si>
  <si>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</si>
  <si>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</si>
  <si>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</si>
  <si>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</si>
  <si>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</si>
  <si>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</si>
  <si>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</si>
  <si>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</si>
  <si>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</si>
  <si>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</si>
  <si>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</si>
  <si>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</si>
  <si>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</si>
  <si>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</si>
  <si>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</si>
  <si>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</si>
  <si>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</si>
  <si>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</si>
  <si>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</si>
  <si>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</si>
  <si>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</si>
  <si>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</si>
  <si>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</si>
  <si>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</si>
  <si>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</si>
  <si>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</si>
  <si>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</si>
  <si>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</si>
  <si>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</si>
  <si>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</si>
  <si>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</si>
  <si>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</si>
  <si>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</si>
  <si>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</si>
  <si>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</si>
  <si>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</si>
  <si>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</si>
  <si>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</si>
  <si>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</si>
  <si>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</si>
  <si>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</si>
  <si>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</si>
  <si>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</si>
  <si>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</si>
  <si>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</si>
  <si>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</si>
  <si>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</si>
  <si>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</si>
  <si>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</si>
  <si>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</si>
  <si>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</si>
  <si>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</si>
  <si>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</si>
  <si>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</si>
  <si>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</si>
  <si>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</si>
  <si>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</si>
  <si>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</si>
  <si>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</si>
  <si>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</si>
  <si>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</si>
  <si>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</si>
  <si>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</si>
  <si>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</si>
  <si>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</si>
  <si>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</si>
  <si>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</si>
  <si>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</si>
  <si>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</si>
  <si>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</si>
  <si>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</si>
  <si>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</si>
  <si>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</si>
  <si>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</si>
  <si>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</si>
  <si>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</si>
  <si>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</si>
  <si>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</si>
  <si>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</si>
  <si>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</si>
  <si>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</si>
  <si>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</si>
  <si>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</si>
  <si>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</si>
  <si>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</si>
  <si>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</si>
  <si>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</si>
  <si>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</si>
  <si>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</si>
  <si>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</si>
  <si>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</si>
  <si>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</si>
  <si>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</si>
  <si>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</si>
  <si>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</si>
  <si>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</si>
  <si>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</si>
  <si>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</si>
  <si>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</si>
  <si>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</si>
  <si>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</si>
  <si>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</si>
  <si>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</si>
  <si>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</si>
  <si>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</si>
  <si>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</si>
  <si>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</si>
  <si>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</si>
  <si>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</si>
  <si>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</si>
  <si>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</si>
  <si>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</si>
  <si>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</si>
  <si>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</si>
  <si>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</si>
  <si>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</si>
  <si>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</si>
  <si>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</si>
  <si>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</si>
  <si>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</si>
  <si>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</si>
  <si>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</si>
  <si>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</si>
  <si>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</si>
  <si>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</si>
  <si>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</si>
  <si>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</si>
  <si>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</si>
  <si>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</si>
  <si>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</si>
  <si>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</si>
  <si>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</si>
  <si>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</si>
  <si>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</si>
  <si>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</si>
  <si>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</si>
  <si>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</si>
  <si>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</si>
  <si>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</si>
  <si>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</si>
  <si>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</si>
  <si>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</si>
  <si>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</si>
  <si>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</si>
  <si>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</si>
  <si>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</si>
  <si>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</si>
  <si>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</si>
  <si>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</si>
  <si>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</si>
  <si>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</si>
  <si>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</si>
  <si>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</si>
  <si>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</si>
  <si>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</si>
  <si>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</si>
  <si>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</si>
  <si>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</si>
  <si>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</si>
  <si>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</si>
  <si>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</si>
  <si>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</si>
  <si>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</si>
  <si>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</si>
  <si>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</si>
  <si>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</si>
  <si>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</si>
  <si>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</si>
  <si>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</si>
  <si>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</si>
  <si>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</si>
  <si>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</si>
  <si>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</si>
  <si>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</si>
  <si>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</si>
  <si>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</si>
  <si>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</si>
  <si>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</si>
  <si>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</si>
  <si>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</si>
  <si>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</si>
  <si>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</si>
  <si>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</si>
  <si>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</si>
  <si>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</si>
  <si>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</si>
  <si>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</si>
  <si>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</si>
  <si>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</si>
  <si>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</si>
  <si>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</si>
  <si>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</si>
  <si>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</si>
  <si>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</si>
  <si>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</si>
  <si>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</si>
  <si>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</si>
  <si>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</si>
  <si>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</si>
  <si>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</si>
  <si>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</si>
  <si>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</si>
  <si>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</si>
  <si>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</si>
  <si>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</si>
  <si>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</si>
  <si>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</si>
  <si>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</si>
  <si>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</si>
  <si>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</si>
  <si>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</si>
  <si>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</si>
  <si>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</si>
  <si>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</si>
  <si>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</si>
  <si>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</si>
  <si>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</si>
  <si>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</si>
  <si>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</si>
  <si>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</si>
  <si>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</si>
  <si>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</si>
  <si>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</si>
  <si>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</si>
  <si>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</si>
  <si>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</si>
  <si>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</si>
  <si>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</si>
  <si>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</si>
  <si>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</si>
  <si>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</si>
  <si>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</si>
  <si>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</si>
  <si>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</si>
  <si>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</si>
  <si>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</si>
  <si>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</si>
  <si>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</si>
  <si>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</si>
  <si>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</si>
  <si>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</si>
  <si>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</si>
  <si>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</si>
  <si>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</si>
  <si>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</si>
  <si>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</si>
  <si>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</si>
  <si>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</si>
  <si>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</si>
  <si>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</si>
  <si>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</si>
  <si>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</si>
  <si>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</si>
  <si>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</si>
  <si>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</si>
  <si>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</si>
  <si>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</si>
  <si>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</si>
  <si>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</si>
  <si>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</si>
  <si>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</si>
  <si>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</si>
  <si>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</si>
  <si>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</si>
  <si>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</si>
  <si>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</si>
  <si>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</si>
  <si>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</si>
  <si>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</si>
  <si>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</si>
  <si>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</si>
  <si>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</si>
  <si>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</si>
  <si>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</si>
  <si>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</si>
  <si>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</si>
  <si>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</si>
  <si>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</si>
  <si>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</si>
  <si>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</si>
  <si>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</si>
  <si>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</si>
  <si>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</si>
  <si>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</si>
  <si>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</si>
  <si>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</si>
  <si>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</si>
  <si>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</si>
  <si>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</si>
  <si>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</si>
  <si>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</si>
  <si>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</si>
  <si>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</si>
  <si>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</si>
  <si>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</si>
  <si>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</si>
  <si>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</si>
  <si>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</si>
  <si>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</si>
  <si>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</si>
  <si>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</si>
  <si>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</si>
  <si>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</si>
  <si>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</si>
  <si>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</si>
  <si>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</si>
  <si>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</si>
  <si>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</si>
  <si>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</si>
  <si>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</si>
  <si>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</si>
  <si>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</si>
  <si>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</si>
  <si>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</si>
  <si>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</si>
  <si>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</si>
  <si>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</si>
  <si>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</si>
  <si>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</si>
  <si>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</si>
  <si>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</si>
  <si>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</si>
  <si>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</si>
  <si>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</si>
  <si>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</si>
  <si>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</si>
  <si>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</si>
  <si>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</si>
  <si>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</si>
  <si>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</si>
  <si>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</si>
  <si>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</si>
  <si>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</si>
  <si>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</si>
  <si>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</si>
  <si>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</si>
  <si>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</si>
  <si>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</si>
  <si>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</si>
  <si>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</si>
  <si>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</si>
  <si>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</si>
  <si>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</si>
  <si>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</si>
  <si>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</si>
  <si>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</si>
  <si>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</si>
  <si>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</si>
  <si>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</si>
  <si>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</si>
  <si>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</si>
  <si>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</si>
  <si>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</si>
  <si>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</si>
  <si>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</si>
  <si>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</si>
  <si>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</si>
  <si>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</si>
  <si>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</si>
  <si>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</si>
  <si>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</si>
  <si>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</si>
  <si>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</si>
  <si>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</si>
  <si>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</si>
  <si>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</si>
  <si>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</si>
  <si>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</si>
  <si>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</si>
  <si>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</si>
  <si>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</si>
  <si>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</si>
  <si>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</si>
  <si>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</si>
  <si>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</si>
  <si>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</si>
  <si>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</si>
  <si>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</si>
  <si>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</si>
  <si>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</si>
  <si>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</si>
  <si>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</si>
  <si>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</si>
  <si>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</si>
  <si>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</si>
  <si>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</si>
  <si>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</si>
  <si>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</si>
  <si>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</si>
  <si>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</si>
  <si>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</si>
  <si>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</si>
  <si>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</si>
  <si>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</si>
  <si>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</si>
  <si>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</si>
  <si>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</si>
  <si>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</si>
  <si>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</si>
  <si>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</si>
  <si>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</si>
  <si>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</si>
  <si>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</si>
  <si>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</si>
  <si>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</si>
  <si>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</si>
  <si>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</si>
  <si>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</si>
  <si>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</si>
  <si>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</si>
  <si>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</si>
  <si>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</si>
  <si>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</si>
  <si>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</si>
  <si>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</si>
  <si>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</si>
  <si>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</si>
  <si>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</si>
  <si>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</si>
  <si>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</si>
  <si>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</si>
  <si>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</si>
  <si>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</si>
  <si>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</si>
  <si>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</si>
  <si>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</si>
  <si>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</si>
  <si>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</si>
  <si>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</si>
  <si>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</si>
  <si>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</si>
  <si>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</si>
  <si>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</si>
  <si>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</si>
  <si>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</si>
  <si>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</si>
  <si>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</si>
  <si>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</si>
  <si>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</si>
  <si>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</si>
  <si>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</si>
  <si>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</si>
  <si>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</si>
  <si>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</si>
  <si>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</si>
  <si>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</si>
  <si>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</si>
  <si>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</si>
  <si>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</si>
  <si>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</si>
  <si>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</si>
  <si>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</si>
  <si>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</si>
  <si>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</si>
  <si>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</si>
  <si>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</si>
  <si>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</si>
  <si>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</si>
  <si>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</si>
  <si>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</si>
  <si>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</si>
  <si>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</si>
  <si>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</si>
  <si>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</si>
  <si>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</si>
  <si>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</si>
  <si>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</si>
  <si>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</si>
  <si>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</si>
  <si>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</si>
  <si>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</si>
  <si>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</si>
  <si>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</si>
  <si>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</si>
  <si>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</si>
  <si>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</si>
  <si>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</si>
  <si>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</si>
  <si>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</si>
  <si>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</si>
  <si>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</si>
  <si>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</si>
  <si>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</si>
  <si>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</si>
  <si>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</si>
  <si>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</si>
  <si>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</si>
  <si>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</si>
  <si>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</si>
  <si>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</si>
  <si>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</si>
  <si>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</si>
  <si>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</si>
  <si>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</si>
  <si>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</si>
  <si>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</si>
  <si>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</si>
  <si>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</si>
  <si>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</si>
  <si>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</si>
  <si>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</si>
  <si>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</si>
  <si>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</si>
  <si>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</si>
  <si>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</si>
  <si>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</si>
  <si>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</si>
  <si>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</si>
  <si>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</si>
  <si>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</si>
  <si>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</si>
  <si>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</si>
  <si>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</si>
  <si>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</si>
  <si>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</si>
  <si>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</si>
  <si>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</si>
  <si>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</si>
  <si>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</si>
  <si>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</si>
  <si>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</si>
  <si>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</si>
  <si>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</si>
  <si>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</si>
  <si>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</si>
  <si>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</si>
  <si>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</si>
  <si>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</si>
  <si>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</si>
  <si>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</si>
  <si>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</si>
  <si>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</si>
  <si>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</si>
  <si>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</si>
  <si>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</si>
  <si>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</si>
  <si>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</si>
  <si>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</si>
  <si>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</si>
  <si>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</si>
  <si>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</si>
  <si>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</si>
  <si>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</si>
  <si>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</si>
  <si>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</si>
  <si>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</si>
  <si>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</si>
  <si>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</si>
  <si>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</si>
  <si>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</si>
  <si>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</si>
  <si>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</si>
  <si>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</si>
  <si>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</si>
  <si>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</si>
  <si>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</si>
  <si>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</si>
  <si>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</si>
  <si>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</si>
  <si>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</si>
  <si>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</si>
  <si>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</si>
  <si>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</si>
  <si>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</si>
  <si>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</si>
  <si>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</si>
  <si>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</si>
  <si>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</si>
  <si>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</si>
  <si>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</si>
  <si>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</si>
  <si>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</si>
  <si>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</si>
  <si>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</si>
  <si>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</si>
  <si>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</si>
  <si>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</si>
  <si>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</si>
  <si>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</si>
  <si>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</si>
  <si>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</si>
  <si>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</si>
  <si>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</si>
  <si>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</si>
  <si>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</si>
  <si>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</si>
  <si>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</si>
  <si>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</si>
  <si>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</si>
  <si>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</si>
  <si>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</si>
  <si>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</si>
  <si>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</si>
  <si>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</si>
  <si>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</si>
  <si>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</si>
  <si>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</si>
  <si>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</si>
  <si>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</si>
  <si>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</si>
  <si>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</si>
  <si>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</si>
  <si>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</si>
  <si>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</si>
  <si>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</si>
  <si>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</si>
  <si>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</si>
  <si>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</si>
  <si>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</si>
  <si>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</si>
  <si>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</si>
  <si>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</si>
  <si>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</si>
  <si>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</si>
  <si>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</si>
  <si>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</si>
  <si>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</si>
  <si>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</si>
  <si>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</si>
  <si>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</si>
  <si>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</si>
  <si>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</si>
  <si>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</si>
  <si>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</si>
  <si>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</si>
  <si>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</si>
  <si>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</si>
  <si>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</si>
  <si>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</si>
  <si>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</si>
  <si>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</si>
  <si>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</si>
  <si>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</si>
  <si>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</si>
  <si>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</si>
  <si>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</si>
  <si>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</si>
  <si>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</si>
  <si>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</si>
  <si>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</si>
  <si>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</si>
  <si>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</si>
  <si>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</si>
  <si>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</si>
  <si>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</si>
  <si>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</si>
  <si>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</si>
  <si>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</si>
  <si>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</si>
  <si>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</si>
  <si>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</si>
  <si>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</si>
  <si>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</si>
  <si>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</si>
  <si>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</si>
  <si>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</si>
  <si>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</si>
  <si>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</si>
  <si>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</si>
  <si>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</si>
  <si>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</si>
  <si>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</si>
  <si>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</si>
  <si>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</si>
  <si>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</si>
  <si>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</si>
  <si>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</si>
  <si>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</si>
  <si>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</si>
  <si>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</si>
  <si>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</si>
  <si>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</si>
  <si>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</si>
  <si>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</si>
  <si>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</si>
  <si>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</si>
  <si>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</si>
  <si>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</si>
  <si>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</si>
  <si>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</si>
  <si>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</si>
  <si>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</si>
  <si>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</si>
  <si>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</si>
  <si>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</si>
  <si>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</si>
  <si>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</si>
  <si>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</si>
  <si>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</si>
  <si>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</si>
  <si>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</si>
  <si>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</si>
  <si>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</si>
  <si>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</si>
  <si>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</si>
  <si>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</si>
  <si>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</si>
  <si>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</si>
  <si>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</si>
  <si>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</si>
  <si>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</si>
  <si>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</si>
  <si>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</si>
  <si>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</si>
  <si>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</si>
  <si>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</si>
  <si>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</si>
  <si>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</si>
  <si>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</si>
  <si>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</si>
  <si>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</si>
  <si>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</si>
  <si>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</si>
  <si>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</si>
  <si>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</si>
  <si>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</si>
  <si>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</si>
  <si>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</si>
  <si>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</si>
  <si>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</si>
  <si>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</si>
  <si>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</si>
  <si>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</si>
  <si>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</si>
  <si>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</si>
  <si>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</si>
  <si>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</si>
  <si>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</si>
  <si>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</si>
  <si>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</si>
  <si>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</si>
  <si>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</si>
  <si>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</si>
  <si>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</si>
  <si>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</si>
  <si>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</si>
  <si>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</si>
  <si>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</si>
  <si>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</si>
  <si>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</si>
  <si>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</si>
  <si>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</si>
  <si>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</si>
  <si>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</si>
  <si>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</si>
  <si>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</si>
  <si>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</si>
  <si>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</si>
  <si>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</si>
  <si>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</si>
  <si>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</si>
  <si>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</si>
  <si>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</si>
  <si>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</si>
  <si>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</si>
  <si>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</si>
  <si>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</si>
  <si>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</si>
  <si>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</si>
  <si>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</si>
  <si>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</si>
  <si>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</si>
  <si>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</si>
  <si>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</si>
  <si>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</si>
  <si>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</si>
  <si>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</si>
  <si>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</si>
  <si>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</si>
  <si>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</si>
  <si>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</si>
  <si>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</si>
  <si>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</si>
  <si>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</si>
  <si>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</si>
  <si>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</si>
  <si>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</si>
  <si>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</si>
  <si>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</si>
  <si>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</si>
  <si>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</si>
  <si>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</si>
  <si>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</si>
  <si>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</si>
  <si>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</si>
  <si>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</si>
  <si>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</si>
  <si>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</si>
  <si>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</si>
  <si>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</si>
  <si>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</si>
  <si>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</si>
  <si>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</si>
  <si>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</si>
  <si>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</si>
  <si>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</si>
  <si>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</si>
  <si>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</si>
  <si>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</si>
  <si>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</si>
  <si>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</si>
  <si>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</si>
  <si>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</si>
  <si>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</si>
  <si>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</si>
  <si>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</si>
  <si>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</si>
  <si>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</si>
  <si>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</si>
  <si>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</si>
  <si>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</si>
  <si>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</si>
  <si>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</si>
  <si>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</si>
  <si>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</si>
  <si>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</si>
  <si>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</si>
  <si>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</si>
  <si>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</si>
  <si>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</si>
  <si>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</si>
  <si>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</si>
  <si>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</si>
  <si>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</si>
  <si>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</si>
  <si>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</si>
  <si>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</si>
  <si>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</si>
  <si>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</si>
  <si>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</si>
  <si>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</si>
  <si>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</si>
  <si>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</si>
  <si>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</si>
  <si>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</si>
  <si>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</si>
  <si>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</si>
  <si>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</si>
  <si>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</si>
  <si>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</si>
  <si>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</si>
  <si>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</si>
  <si>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</si>
  <si>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</si>
  <si>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</si>
  <si>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</si>
  <si>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</si>
  <si>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</si>
  <si>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</si>
  <si>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</si>
  <si>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</si>
  <si>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</si>
  <si>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</si>
  <si>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</si>
  <si>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</si>
  <si>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</si>
  <si>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</si>
  <si>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</si>
  <si>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</si>
  <si>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</si>
  <si>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</si>
  <si>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</si>
  <si>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</si>
  <si>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</si>
  <si>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</si>
  <si>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</si>
  <si>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</si>
  <si>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</si>
  <si>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</si>
  <si>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</si>
  <si>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</si>
  <si>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</si>
  <si>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</si>
  <si>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</si>
  <si>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</si>
  <si>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</si>
  <si>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</si>
  <si>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</si>
  <si>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</si>
  <si>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</si>
  <si>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</si>
  <si>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</si>
  <si>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</si>
  <si>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</si>
  <si>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</si>
  <si>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</si>
  <si>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</si>
  <si>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</si>
  <si>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</si>
  <si>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</si>
  <si>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</si>
  <si>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</si>
  <si>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</si>
  <si>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</si>
  <si>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</si>
  <si>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</si>
  <si>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</si>
  <si>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</si>
  <si>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</si>
  <si>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</si>
  <si>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</si>
  <si>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</si>
  <si>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</si>
  <si>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</si>
  <si>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</si>
  <si>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</si>
  <si>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</si>
  <si>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</si>
  <si>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</si>
  <si>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</si>
  <si>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</si>
  <si>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</si>
  <si>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</si>
  <si>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</si>
  <si>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</si>
  <si>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</si>
  <si>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</si>
  <si>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</si>
  <si>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</si>
  <si>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</si>
  <si>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</si>
  <si>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</si>
  <si>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</si>
  <si>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</si>
  <si>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</si>
  <si>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</si>
  <si>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</si>
  <si>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</si>
  <si>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</si>
  <si>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</si>
  <si>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</si>
  <si>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</si>
  <si>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</si>
  <si>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</si>
  <si>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</si>
  <si>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</si>
  <si>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</si>
  <si>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</si>
  <si>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</si>
  <si>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</si>
  <si>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</si>
  <si>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</si>
  <si>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</si>
  <si>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</si>
  <si>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</si>
  <si>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</si>
  <si>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</si>
  <si>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</si>
  <si>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</si>
  <si>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</si>
  <si>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</si>
  <si>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</si>
  <si>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</si>
  <si>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</si>
  <si>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</si>
  <si>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</si>
  <si>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</si>
  <si>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</si>
  <si>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</si>
  <si>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</si>
  <si>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</si>
  <si>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</si>
  <si>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</si>
  <si>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</si>
  <si>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</si>
  <si>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</si>
  <si>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</si>
  <si>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</si>
  <si>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</si>
  <si>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</si>
  <si>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</si>
  <si>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</si>
  <si>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</si>
  <si>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</si>
  <si>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</si>
  <si>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</si>
  <si>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</si>
  <si>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</si>
  <si>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</si>
  <si>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</si>
  <si>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</si>
  <si>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</si>
  <si>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</si>
  <si>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</si>
  <si>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</si>
  <si>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</si>
  <si>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</si>
  <si>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</si>
  <si>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</si>
  <si>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</si>
  <si>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</si>
  <si>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</si>
  <si>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</si>
  <si>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</si>
  <si>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</si>
  <si>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</si>
  <si>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</si>
  <si>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</si>
  <si>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</si>
  <si>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</si>
  <si>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</si>
  <si>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</si>
  <si>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</si>
  <si>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</si>
  <si>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</si>
  <si>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</si>
  <si>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</si>
  <si>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</si>
  <si>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</si>
  <si>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</si>
  <si>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</si>
  <si>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</si>
  <si>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</si>
  <si>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</si>
  <si>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</si>
  <si>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</si>
  <si>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</si>
  <si>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</si>
  <si>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</si>
  <si>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</si>
  <si>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</si>
  <si>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</si>
  <si>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</si>
  <si>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</si>
  <si>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</si>
  <si>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</si>
  <si>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</si>
  <si>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</si>
  <si>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</si>
  <si>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</si>
  <si>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</si>
  <si>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</si>
  <si>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</si>
  <si>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</si>
  <si>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</si>
  <si>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</si>
  <si>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</si>
  <si>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</si>
  <si>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</si>
  <si>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</si>
  <si>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</si>
  <si>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</si>
  <si>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</si>
  <si>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</si>
  <si>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</si>
  <si>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</si>
  <si>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</si>
  <si>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</si>
  <si>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</si>
  <si>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</si>
  <si>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</si>
  <si>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</si>
  <si>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</si>
  <si>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</si>
  <si>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</si>
  <si>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</si>
  <si>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</si>
  <si>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</si>
  <si>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</si>
  <si>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</si>
  <si>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</si>
  <si>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</si>
  <si>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</si>
  <si>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</si>
  <si>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</si>
  <si>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</si>
  <si>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</si>
  <si>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</si>
  <si>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</si>
  <si>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</si>
  <si>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</si>
  <si>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</si>
  <si>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</si>
  <si>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</si>
  <si>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</si>
  <si>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</si>
  <si>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</si>
  <si>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</si>
  <si>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</si>
  <si>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</si>
  <si>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</si>
  <si>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</si>
  <si>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</si>
  <si>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</si>
  <si>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</si>
  <si>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</si>
  <si>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</si>
  <si>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</si>
  <si>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</si>
  <si>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</si>
  <si>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</si>
  <si>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</si>
  <si>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</si>
  <si>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</si>
  <si>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</si>
  <si>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</si>
  <si>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</si>
  <si>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</si>
  <si>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</si>
  <si>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</si>
  <si>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</si>
  <si>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</si>
  <si>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</si>
  <si>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</si>
  <si>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</si>
  <si>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</si>
  <si>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</si>
  <si>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</si>
  <si>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</si>
  <si>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</si>
  <si>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</si>
  <si>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</si>
  <si>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</si>
  <si>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</si>
  <si>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</si>
  <si>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</si>
  <si>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</si>
  <si>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</si>
  <si>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</si>
  <si>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</si>
  <si>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</si>
  <si>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</si>
  <si>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</si>
  <si>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</si>
  <si>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</si>
  <si>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</si>
  <si>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</si>
  <si>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</si>
  <si>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</si>
  <si>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</si>
  <si>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</si>
  <si>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</si>
  <si>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</si>
  <si>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</si>
  <si>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</si>
  <si>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</si>
  <si>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</si>
  <si>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</si>
  <si>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</si>
  <si>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</si>
  <si>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</si>
  <si>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</si>
  <si>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</si>
  <si>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</si>
  <si>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</si>
  <si>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</si>
  <si>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</si>
  <si>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</si>
  <si>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</si>
  <si>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</si>
  <si>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</si>
  <si>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</si>
  <si>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</si>
  <si>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</si>
  <si>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</si>
  <si>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</si>
  <si>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</si>
  <si>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</si>
  <si>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</si>
  <si>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</si>
  <si>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</si>
  <si>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</si>
  <si>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</si>
  <si>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</si>
  <si>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</si>
  <si>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</si>
  <si>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</si>
  <si>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</si>
  <si>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</si>
  <si>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</si>
  <si>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</si>
  <si>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</si>
  <si>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</si>
  <si>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</si>
  <si>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</si>
  <si>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</si>
  <si>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</si>
  <si>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</si>
  <si>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</si>
  <si>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</si>
  <si>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</si>
  <si>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</si>
  <si>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</si>
  <si>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</si>
  <si>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</si>
  <si>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</si>
  <si>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</si>
  <si>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</si>
  <si>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</si>
  <si>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</si>
  <si>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</si>
  <si>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</si>
  <si>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</si>
  <si>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</si>
  <si>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</si>
  <si>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</si>
  <si>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</si>
  <si>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</si>
  <si>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</si>
  <si>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</si>
  <si>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</si>
  <si>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</si>
  <si>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</si>
  <si>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</si>
  <si>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</si>
  <si>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</si>
  <si>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</si>
  <si>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</si>
  <si>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</si>
  <si>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</si>
  <si>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</si>
  <si>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</si>
  <si>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</si>
  <si>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</si>
  <si>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</si>
  <si>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</si>
  <si>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</si>
  <si>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</si>
  <si>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</si>
  <si>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</si>
  <si>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</si>
  <si>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</si>
  <si>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</si>
  <si>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</si>
  <si>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</si>
  <si>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</si>
  <si>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</si>
  <si>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</si>
  <si>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</si>
  <si>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</si>
  <si>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</si>
  <si>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</si>
  <si>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</si>
  <si>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</si>
  <si>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</si>
  <si>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</si>
  <si>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</si>
  <si>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</si>
  <si>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</si>
  <si>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</si>
  <si>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</si>
  <si>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</si>
  <si>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</si>
  <si>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</si>
  <si>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</si>
  <si>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</si>
  <si>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</si>
  <si>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</si>
  <si>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</si>
  <si>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</si>
  <si>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</si>
  <si>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</si>
  <si>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</si>
  <si>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</si>
  <si>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</si>
  <si>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</si>
  <si>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</si>
  <si>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</si>
  <si>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</si>
  <si>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</si>
  <si>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</si>
  <si>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</si>
  <si>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</si>
  <si>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</si>
  <si>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</si>
  <si>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</si>
  <si>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</si>
  <si>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</si>
  <si>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</si>
  <si>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</si>
  <si>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</si>
  <si>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</si>
  <si>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</si>
  <si>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</si>
  <si>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</si>
  <si>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</si>
  <si>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</si>
  <si>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</si>
  <si>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</si>
  <si>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</si>
  <si>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</si>
  <si>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</si>
  <si>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</si>
  <si>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</si>
  <si>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</si>
  <si>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</si>
  <si>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</si>
  <si>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</si>
  <si>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</si>
  <si>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</si>
  <si>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</si>
  <si>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</si>
  <si>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</si>
  <si>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</si>
  <si>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</si>
  <si>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</si>
  <si>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</si>
  <si>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</si>
  <si>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</si>
  <si>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</si>
  <si>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</si>
  <si>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</si>
  <si>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</si>
  <si>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</si>
  <si>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</si>
  <si>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</si>
  <si>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</si>
  <si>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</si>
  <si>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</si>
  <si>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</si>
  <si>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</si>
  <si>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</si>
  <si>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</si>
  <si>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</si>
  <si>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</si>
  <si>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</si>
  <si>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</si>
  <si>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</si>
  <si>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</si>
  <si>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</si>
  <si>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</si>
  <si>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</si>
  <si>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</si>
  <si>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</si>
  <si>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</si>
  <si>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</si>
  <si>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</si>
  <si>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</si>
  <si>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</si>
  <si>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</si>
  <si>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</si>
  <si>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</si>
  <si>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</si>
  <si>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</si>
  <si>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</si>
  <si>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</si>
  <si>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</si>
  <si>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</si>
  <si>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</si>
  <si>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</si>
  <si>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</si>
  <si>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</si>
  <si>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</si>
  <si>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</si>
  <si>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</si>
  <si>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</si>
  <si>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</si>
  <si>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</si>
  <si>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</si>
  <si>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</si>
  <si>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</si>
  <si>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</si>
  <si>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</si>
  <si>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</si>
  <si>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</si>
  <si>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</si>
  <si>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</si>
  <si>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</si>
  <si>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</si>
  <si>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</si>
  <si>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</si>
  <si>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</si>
  <si>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</si>
  <si>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</si>
  <si>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</si>
  <si>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</si>
  <si>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</si>
  <si>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</si>
  <si>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</si>
  <si>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</si>
  <si>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</si>
  <si>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</si>
  <si>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</si>
  <si>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</si>
  <si>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</si>
  <si>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</si>
  <si>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</si>
  <si>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</si>
  <si>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</si>
  <si>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</si>
  <si>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</si>
  <si>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</si>
  <si>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</si>
  <si>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</si>
  <si>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</si>
  <si>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</si>
  <si>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</si>
  <si>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</si>
  <si>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</si>
  <si>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</si>
  <si>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</si>
  <si>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</si>
  <si>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</si>
  <si>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</si>
  <si>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</si>
  <si>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</si>
  <si>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</si>
  <si>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</si>
  <si>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</si>
  <si>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</si>
  <si>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</si>
  <si>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</si>
  <si>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</si>
  <si>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</si>
  <si>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</si>
  <si>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</si>
  <si>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</si>
  <si>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</si>
  <si>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</si>
  <si>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</si>
  <si>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</si>
  <si>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</si>
  <si>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</si>
  <si>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</si>
  <si>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</si>
  <si>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</si>
  <si>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</si>
  <si>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</si>
  <si>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</si>
  <si>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</si>
  <si>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</si>
  <si>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</si>
  <si>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</si>
  <si>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</si>
  <si>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</si>
  <si>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</si>
  <si>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</si>
  <si>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</si>
  <si>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</si>
  <si>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</si>
  <si>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</si>
  <si>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</si>
  <si>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</si>
  <si>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</si>
  <si>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</si>
  <si>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</si>
  <si>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</si>
  <si>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</si>
  <si>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</si>
  <si>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</si>
  <si>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</si>
  <si>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</si>
  <si>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</si>
  <si>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</si>
  <si>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</si>
  <si>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</si>
  <si>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</si>
  <si>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</si>
  <si>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</si>
  <si>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</si>
  <si>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</si>
  <si>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</si>
  <si>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</si>
  <si>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</si>
  <si>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</si>
  <si>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</si>
  <si>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</si>
  <si>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</si>
  <si>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</si>
  <si>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</si>
  <si>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</si>
  <si>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</si>
  <si>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</si>
  <si>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</si>
  <si>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</si>
  <si>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</si>
  <si>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</si>
  <si>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</si>
  <si>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</si>
  <si>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</si>
  <si>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</si>
  <si>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</si>
  <si>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</si>
  <si>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</si>
  <si>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</si>
  <si>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</si>
  <si>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</si>
  <si>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</si>
  <si>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</si>
  <si>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</si>
  <si>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</si>
  <si>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</si>
  <si>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</si>
  <si>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</si>
  <si>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</si>
  <si>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</si>
  <si>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</si>
  <si>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</si>
  <si>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</si>
  <si>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</si>
  <si>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</si>
  <si>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</si>
  <si>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</si>
  <si>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</si>
  <si>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</si>
  <si>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</si>
  <si>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</si>
  <si>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</si>
  <si>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</si>
  <si>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</si>
  <si>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</si>
  <si>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</si>
  <si>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</si>
  <si>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</si>
  <si>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</si>
  <si>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</si>
  <si>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</si>
  <si>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</si>
  <si>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</si>
  <si>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</si>
  <si>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</si>
  <si>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</si>
  <si>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</si>
  <si>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</si>
  <si>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</si>
  <si>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</si>
  <si>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</si>
  <si>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</si>
  <si>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</si>
  <si>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</si>
  <si>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</si>
  <si>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</si>
  <si>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</si>
  <si>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</si>
  <si>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</si>
  <si>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</si>
  <si>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</si>
  <si>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</si>
  <si>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</si>
  <si>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</si>
  <si>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</si>
  <si>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</si>
  <si>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</si>
  <si>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</si>
  <si>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</si>
  <si>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</si>
  <si>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</si>
  <si>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</si>
  <si>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</si>
  <si>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</si>
  <si>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</si>
  <si>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</si>
  <si>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</si>
  <si>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</si>
  <si>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</si>
  <si>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</si>
  <si>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</si>
  <si>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</si>
  <si>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</si>
  <si>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</si>
  <si>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</si>
  <si>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</si>
  <si>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</si>
  <si>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</si>
  <si>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</si>
  <si>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</si>
  <si>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</si>
  <si>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</si>
  <si>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</si>
  <si>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</si>
  <si>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</si>
  <si>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</si>
  <si>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</si>
  <si>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</si>
  <si>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</si>
  <si>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</si>
  <si>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</si>
  <si>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</si>
  <si>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</si>
  <si>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</si>
  <si>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</si>
  <si>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</si>
  <si>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</si>
  <si>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</si>
  <si>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</si>
  <si>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</si>
  <si>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</si>
  <si>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</si>
  <si>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</si>
  <si>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</si>
  <si>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</si>
  <si>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</si>
  <si>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</si>
  <si>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</si>
  <si>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</si>
  <si>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</si>
  <si>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</si>
  <si>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</si>
  <si>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</si>
  <si>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</si>
  <si>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</si>
  <si>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</si>
  <si>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</si>
  <si>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</si>
  <si>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</si>
  <si>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</si>
  <si>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</si>
  <si>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</si>
  <si>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</si>
  <si>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</si>
  <si>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</si>
  <si>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</si>
  <si>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</si>
  <si>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</si>
  <si>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</si>
  <si>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</si>
  <si>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</si>
  <si>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</si>
  <si>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</si>
  <si>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</si>
  <si>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</si>
  <si>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</si>
  <si>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</si>
  <si>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</si>
  <si>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</si>
  <si>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</si>
  <si>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</si>
  <si>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</si>
  <si>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</si>
  <si>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</si>
  <si>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</si>
  <si>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</si>
  <si>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</si>
  <si>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</si>
  <si>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</si>
  <si>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</si>
  <si>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</si>
  <si>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</si>
  <si>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</si>
  <si>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</si>
  <si>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</si>
  <si>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</si>
  <si>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</si>
  <si>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</si>
  <si>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</si>
  <si>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</si>
  <si>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</si>
  <si>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</si>
  <si>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</si>
  <si>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</si>
  <si>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</si>
  <si>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</si>
  <si>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</si>
  <si>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</si>
  <si>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</si>
  <si>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</si>
  <si>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</si>
  <si>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</si>
  <si>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</si>
  <si>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</si>
  <si>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</si>
  <si>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</si>
  <si>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</si>
  <si>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</si>
  <si>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</si>
  <si>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</si>
  <si>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</si>
  <si>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</si>
  <si>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</si>
  <si>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</si>
  <si>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</si>
  <si>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</si>
  <si>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</si>
  <si>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</si>
  <si>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</si>
  <si>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</si>
  <si>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</si>
  <si>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</si>
  <si>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</si>
  <si>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</si>
  <si>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</si>
  <si>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</si>
  <si>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</si>
  <si>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</si>
  <si>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</si>
  <si>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</si>
  <si>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</si>
  <si>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</si>
  <si>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</si>
  <si>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</si>
  <si>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</si>
  <si>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</si>
  <si>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</si>
  <si>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</si>
  <si>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</si>
  <si>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</si>
  <si>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</si>
  <si>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</si>
  <si>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</si>
  <si>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</si>
  <si>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</si>
  <si>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</si>
  <si>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</si>
  <si>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</si>
  <si>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</si>
  <si>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</si>
  <si>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</si>
  <si>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</si>
  <si>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</si>
  <si>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</si>
  <si>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</si>
  <si>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</si>
  <si>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</si>
  <si>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</si>
  <si>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</si>
  <si>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</si>
  <si>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</si>
  <si>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</si>
  <si>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</si>
  <si>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</si>
  <si>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</si>
  <si>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</si>
  <si>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</si>
  <si>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</si>
  <si>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</si>
  <si>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</si>
  <si>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</si>
  <si>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</si>
  <si>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</si>
  <si>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</si>
  <si>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</si>
  <si>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</si>
  <si>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</si>
  <si>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</si>
  <si>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</si>
  <si>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</si>
  <si>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</si>
  <si>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</si>
  <si>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</si>
  <si>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</si>
  <si>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</si>
  <si>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</si>
  <si>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</si>
  <si>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</si>
  <si>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</si>
  <si>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</si>
  <si>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</si>
  <si>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</si>
  <si>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</si>
  <si>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</si>
  <si>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</si>
  <si>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</si>
  <si>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</si>
  <si>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</si>
  <si>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</si>
  <si>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</si>
  <si>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</si>
  <si>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</si>
  <si>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</si>
  <si>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</si>
  <si>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</si>
  <si>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</si>
  <si>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</si>
  <si>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</si>
  <si>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</si>
  <si>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</si>
  <si>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</si>
  <si>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</si>
  <si>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</si>
  <si>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</si>
  <si>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</si>
  <si>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 xml:space="preserve">team on way need 120 min </t>
  </si>
  <si>
    <t>PCM-20251213-00000405</t>
  </si>
  <si>
    <t xml:space="preserve">team on way need 30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</si>
  <si>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</si>
  <si>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</si>
  <si>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</si>
  <si>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</si>
  <si>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</si>
  <si>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</si>
  <si>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</si>
  <si>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</si>
  <si>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</si>
  <si>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</si>
  <si>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</si>
  <si>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</si>
  <si>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</si>
  <si>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 xml:space="preserve">Restored by PG and 5G off due to load issue </t>
  </si>
  <si>
    <t>PCM-20251213-00000393</t>
  </si>
  <si>
    <t>ETA 14 km</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</si>
  <si>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</si>
  <si>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</si>
  <si>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</si>
  <si>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</si>
  <si>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</si>
  <si>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30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</si>
  <si>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</si>
  <si>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</si>
  <si>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</si>
  <si>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</si>
  <si>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</si>
  <si>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</si>
  <si>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</si>
  <si>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</si>
  <si>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</si>
  <si>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</si>
  <si>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</si>
  <si>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</si>
  <si>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</si>
  <si>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TT-20251212-00694 - no New PCM</t>
  </si>
  <si>
    <t>EM Team on the way ETA: 45 Mins</t>
  </si>
  <si>
    <t>PCM-20251213-00000335</t>
  </si>
  <si>
    <t xml:space="preserve"> Sececo failure &amp; load not shifted on batteries due 2 batteries locked, will secure site with PG, also TE team will check &amp; unlocke the batteries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</si>
</sst>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1" totalsRowShown="0" headerRowDxfId="97" dataDxfId="96" headerRowBorderDxfId="94" tableBorderDxfId="95" totalsRowBorderDxfId="93">
  <autoFilter ref="A1:L1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6" totalsRowShown="0" headerRowDxfId="63" dataDxfId="62" headerRowBorderDxfId="60" tableBorderDxfId="61">
  <autoFilter ref="A1:L8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0" totalsRowShown="0" headerRowDxfId="30" dataDxfId="29" headerRowBorderDxfId="27" tableBorderDxfId="28">
  <autoFilter ref="A1:M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1" totalsRowShown="0" headerRowDxfId="13" tableBorderDxfId="12">
  <autoFilter ref="A1:L34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341.47205358796054</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5.4981828703603242E-2</v>
      </c>
      <c r="H3" s="121">
        <v>46004.359212962961</v>
      </c>
      <c r="I3" s="123" t="str">
        <f>IFERROR(VLOOKUP(D3,DB!A:F,6,0),"")</f>
        <v>SCECO</v>
      </c>
      <c r="J3" s="123" t="str">
        <f>IFERROR(VLOOKUP(D3,DB!A:G,7,0),"")</f>
        <v>Vandalized</v>
      </c>
      <c r="K3" s="119" t="s">
        <v>39110</v>
      </c>
      <c r="L3" s="118" t="str">
        <f>IFERROR(VLOOKUP(D3,DB!A:I,9,0),"")</f>
        <v>Latis</v>
      </c>
    </row>
    <row r="4" spans="1:15" ht="15" customHeight="1">
      <c r="A4" s="124" t="s">
        <v>39111</v>
      </c>
      <c r="B4" s="123" t="str">
        <f>IFERROR(VLOOKUP(D4,DB!A:K,11,0),"")</f>
        <v>R1</v>
      </c>
      <c r="C4" s="123">
        <v>1</v>
      </c>
      <c r="D4" s="56" t="s">
        <v>21621</v>
      </c>
      <c r="E4" s="122" t="s">
        <v>39106</v>
      </c>
      <c r="F4" s="121">
        <v>46004.375509259262</v>
      </c>
      <c r="G4" s="120">
        <f ca="1">IFERROR(NOW()-F4,"-")</f>
        <v>4.4970254624786321E-2</v>
      </c>
      <c r="H4" s="121">
        <v>46004.370474537034</v>
      </c>
      <c r="I4" s="123" t="str">
        <f>IFERROR(VLOOKUP(D4,DB!A:F,6,0),"")</f>
        <v>Generator-SG</v>
      </c>
      <c r="J4" s="123" t="str">
        <f>IFERROR(VLOOKUP(D4,DB!A:G,7,0),"")</f>
        <v>Vandalized</v>
      </c>
      <c r="K4" s="119" t="s">
        <v>39112</v>
      </c>
      <c r="L4" s="118" t="str">
        <f>IFERROR(VLOOKUP(D4,DB!A:I,9,0),"")</f>
        <v>Latis</v>
      </c>
    </row>
    <row r="5" spans="1:15" ht="15" customHeight="1">
      <c r="A5" s="124"/>
      <c r="B5" s="123" t="str">
        <f>IFERROR(VLOOKUP(D5,DB!A:K,11,0),"")</f>
        <v/>
      </c>
      <c r="C5" s="123"/>
      <c r="D5" s="56"/>
      <c r="E5" s="122"/>
      <c r="F5" s="121"/>
      <c r="G5" s="120">
        <f ca="1">IFERROR(NOW()-F5,"-")</f>
        <v>46004.420479513887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46004.420479513887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46004.420479513887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46004.420479513887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46004.420479513887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46004.420479513887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46004.420479513887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46004.420479513887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46004.420479513887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46004.420479513887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46004.420479513887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46004.420479513887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46004.420479513887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46004.420479513887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46004.420479513887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46004.420479513887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46004.420479513887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46004.420479513887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46004.420479513887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46004.420479513887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46004.420479513887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46004.420479513887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46004.420479513887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46004.420479513887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46004.420479513887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46004.420479513887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46004.420479513887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46004.420479513887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46004.420479513887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46004.420479513887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46004.420479513887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46004.420479513887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46004.420479513887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46004.420479513887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46004.420479513887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46004.420479513887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46004.420479513887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46004.420479513887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46004.420479513887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46004.420479513887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46004.420479513887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46004.420479513887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46004.420479513887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46004.420479513887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46004.420479513887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46004.420479513887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46004.420479513887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46004.420479513887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46004.420479513887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46004.420479513887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46004.420479513887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46004.420479513887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46004.420479513887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46004.420479513887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46004.420479513887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46004.420479513887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46004.420479513887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46004.420479513887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46004.420479513887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46004.420479513887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46004.420479513887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46004.420479513887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46004.420479513887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46004.420479513887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46004.420479513887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46004.420479513887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46004.420479513887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46004.420479513887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46004.420479513887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46004.420479513887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46004.420479513887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46004.420479513887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46004.420479513887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46004.420479513887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46004.420479513887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46004.420479513887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46004.420479513887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46004.420479513887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46004.420479513887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46004.420479513887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46004.420479513887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46004.420479513887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46004.420479513887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46004.420479513887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46004.420479513887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46004.420479513887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46004.420479513887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46004.420479513887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46004.420479513887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46004.420479513887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46004.420479513887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46004.420479513887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46004.420479513887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46004.420479513887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46004.420479513887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46004.420479513887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46004.420479513887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46004.420479513887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46004.420479513887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46004.420479513887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46004.420479513887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46004.420479513887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46004.420479513887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46004.420479513887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46004.420479513887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46004.420479513887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46004.420479513887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46004.420479513887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46004.420479513887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46004.420479513887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46004.420479513887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46004.420479513887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46004.420479513887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46004.420479513887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46004.420479513887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46004.420479513887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46004.420479513887</v>
      </c>
      <c r="H121" s="121"/>
      <c r="I121" s="123" t="str">
        <f>IFERROR(VLOOKUP(D121,DB!A:F,6,0),"")</f>
        <v/>
      </c>
      <c r="J121" s="123" t="str">
        <f>IFERROR(VLOOKUP(D121,DB!A:G,7,0),"")</f>
        <v/>
      </c>
      <c r="K121" s="119"/>
      <c r="L121" s="118" t="str">
        <f>IFERROR(VLOOKUP(D121,DB!A:I,9,0),"")</f>
        <v/>
      </c>
    </row>
  </sheetData>
  <customSheetViews>
    <customSheetView guid="{F6042A99-DD27-4453-835D-0834D95730CC}" filter="1" showAutoFilter="1">
      <pageMargins left="0" right="0" top="0" bottom="0" header="0" footer="0"/>
      <autoFilter ref="B1:M1" xr:uid="{5061EC87-981C-4A71-88DD-B55945F31567}"/>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179.42064155092521</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20.033060532405216</v>
      </c>
      <c r="H4" s="97">
        <v>45984.381168981483</v>
      </c>
      <c r="I4" s="18" t="str">
        <f>IFERROR(VLOOKUP(D4,DB!A:F,6,0),"")</f>
        <v>SCECO</v>
      </c>
      <c r="J4" s="18" t="str">
        <f>IFERROR(VLOOKUP(D4,DB!A:G,7,0),"")</f>
        <v>Vandalized</v>
      </c>
      <c r="K4" s="19" t="s">
        <v>39119</v>
      </c>
      <c r="L4" s="18" t="str">
        <f>IFERROR(VLOOKUP(D4,DB!A:I,9,0),"")</f>
        <v>Latis</v>
      </c>
    </row>
    <row r="5" spans="1:12" s="149" customFormat="1" ht="28.5" customHeight="1">
      <c r="A5" s="150" t="s">
        <v>39120</v>
      </c>
      <c r="B5" s="58" t="str">
        <f>IFERROR(VLOOKUP(D5,DB!A:K,11,0),"")</f>
        <v>R2</v>
      </c>
      <c r="C5" s="58">
        <v>1</v>
      </c>
      <c r="D5" s="58" t="s">
        <v>22828</v>
      </c>
      <c r="E5" s="81" t="s">
        <v>39121</v>
      </c>
      <c r="F5" s="71">
        <v>45997.355381944442</v>
      </c>
      <c r="G5" s="72">
        <f ca="1">IFERROR(NOW()-F5,"-")</f>
        <v>7.0650975694443332</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46000.831909722219</v>
      </c>
      <c r="G6" s="98">
        <f ca="1">IFERROR(NOW()-F6,"-")</f>
        <v>3.5885697916673962</v>
      </c>
      <c r="H6" s="97">
        <v>46001.70820601852</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19917</v>
      </c>
      <c r="E7" s="81" t="s">
        <v>39106</v>
      </c>
      <c r="F7" s="97">
        <v>46004.273738425924</v>
      </c>
      <c r="G7" s="98">
        <f ca="1">IFERROR(NOW()-F7,"-")</f>
        <v>0.14674108796316432</v>
      </c>
      <c r="H7" s="97">
        <v>46004.268182870372</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3</v>
      </c>
      <c r="D8" s="18" t="s">
        <v>27277</v>
      </c>
      <c r="E8" s="81" t="s">
        <v>39106</v>
      </c>
      <c r="F8" s="97">
        <v>46004.368692129632</v>
      </c>
      <c r="G8" s="98">
        <f ca="1">IFERROR(NOW()-F8,"-")</f>
        <v>5.1787384254566859E-2</v>
      </c>
      <c r="H8" s="97">
        <v>46004.36105324074</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46004.420479513887</v>
      </c>
      <c r="H9" s="97"/>
      <c r="I9" s="18" t="str">
        <f>IFERROR(VLOOKUP(D9,DB!A:F,6,0),"")</f>
        <v/>
      </c>
      <c r="J9" s="18" t="str">
        <f>IFERROR(VLOOKUP(D9,DB!A:G,7,0),"")</f>
        <v/>
      </c>
      <c r="K9" s="19"/>
      <c r="L9" s="18" t="str">
        <f>IFERROR(VLOOKUP(D9,DB!A:I,9,0),"")</f>
        <v/>
      </c>
    </row>
    <row r="10" spans="1:12" ht="31.5" customHeight="1">
      <c r="A10" s="96"/>
      <c r="B10" s="18" t="str">
        <f>IFERROR(VLOOKUP(D10,DB!A:K,11,0),"")</f>
        <v/>
      </c>
      <c r="C10" s="18"/>
      <c r="D10" s="19"/>
      <c r="E10" s="81"/>
      <c r="F10" s="97"/>
      <c r="G10" s="98">
        <f ca="1">IFERROR(NOW()-F10,"-")</f>
        <v>46004.420479513887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46004.420479513887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46004.420479513887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46004.420479513887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46004.420479513887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46004.420479513887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46004.420479513887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46004.420479513887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46004.420479513887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46004.420479513887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46004.420479513887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46004.420479513887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46004.420479513887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46004.420479513887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46004.420479513887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46004.420479513887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46004.420479513887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46004.420479513887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46004.420479513887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46004.420479513887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46004.420479513887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46004.420479513887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46004.420479513887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46004.420479513887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46004.420479513887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46004.420479513887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46004.420479513887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46004.420479513887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46004.420479513887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46004.420479513887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46004.420479513887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46004.420479513887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46004.420479513887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46004.420479513887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46004.420479513887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46004.420479513887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46004.420479513887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46004.420479513887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46004.420479513887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46004.420479513887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46004.420479513887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46004.420479513887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46004.420479513887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46004.420479513887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46004.420479513887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46004.420479513887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46004.420479513887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46004.420479513887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46004.420479513887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46004.420479513887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46004.420479513887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46004.420479513887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46004.420479513887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46004.420479513887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46004.420479513887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46004.420479513887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46004.420479513887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46004.420479513887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46004.420479513887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46004.420479513887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46004.420479513887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46004.420479513887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46004.420479513887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46004.420479513887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46004.420479513887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46004.420479513887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46004.420479513887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46004.420479513887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46004.420479513887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46004.420479513887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46004.420479513887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46004.420479513887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46004.420479513887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46004.420479513887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46004.420479513887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46004.420479513887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46004.420479513887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46004.420479513887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46004.420479513887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46004.420479513887</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46004.420479513887</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46004.420479513887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46004.420479513887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46004.420479513887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46004.420479513887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46004.420479513887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46004.420479513887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46004.420479513887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46004.420479513887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46004.420479513887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46004.420479513887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46004.420479513887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46004.420479513887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46004.420479513887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46004.420479513887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46004.420479513887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46004.420479513887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46004.420479513887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46004.420479513887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46004.420479513887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46004.420479513887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46004.420479513887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46004.420479513887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46004.420479513887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46004.420479513887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46004.420479513887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46004.420479513887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46004.420479513887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46004.420479513887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46004.420479513887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46004.420479513887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46004.420479513887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46004.420479513887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46004.420479513887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46004.420479513887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46004.420479513887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46004.420479513887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46004.420479513887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46004.420479513887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46004.420479513887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46004.420479513887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46004.420479513887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46004.420479513887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46004.420479513887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46004.420479513887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46004.420479513887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46004.420479513887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46004.420479513887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46004.420479513887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46004.420479513887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46004.420479513887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46004.420479513887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46004.420479513887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46004.420479513887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46004.420479513887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46004.420479513887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46004.420479513887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46004.420479513887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46004.420479513887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46004.420479513887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46004.420479513887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46004.420479513887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46004.420479513887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46004.420479513887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46004.420479513887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46004.420479513887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46004.420479513887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46004.420479513887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46004.420479513887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46004.420479513887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46004.420479513887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46004.420479513887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46004.420479513887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46004.420479513887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46004.420479513887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46004.420479513887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46004.420479513887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46004.420479513887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46004.420479513887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46004.420479513887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46004.420479513887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46004.420479513887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46004.420479513887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46004.420479513887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46004.420479513887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46004.420479513887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46004.420479513887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46004.420479513887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46004.420479513887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46004.420479513887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46004.420479513887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46004.420479513887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46004.420479513887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46004.420479513887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46004.420479513887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46004.420479513887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46004.420479513887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46004.420479513887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46004.420479513887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46004.420479513887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46004.420479513887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46004.420479513887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46004.420479513887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46004.420479513887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46004.420479513887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46004.420479513887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46004.420479513887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46004.420479513887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46004.420479513887</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46004.420479513887</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6"/>
  <sheetViews>
    <sheetView workbookViewId="0">
      <selection activeCell="J14" sqref="J1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9" ca="1" si="0">IFERROR(NOW()-F2,"-")</f>
        <v>46004.420479513887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46004.420479513887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46004.420479513887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46004.420479513887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46004.420479513887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46004.420479513887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46004.420479513887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46004.420479513887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ref="G10:G73" ca="1" si="1">IFERROR(NOW()-F10,"-")</f>
        <v>46004.420479513887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46004.420479513887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46004.420479513887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46004.420479513887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46004.420479513887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46004.420479513887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46004.420479513887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46004.420479513887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46004.420479513887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46004.420479513887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46004.420479513887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46004.420479513887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46004.420479513887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46004.420479513887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46004.420479513887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46004.420479513887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46004.420479513887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46004.420479513887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46004.420479513887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46004.420479513887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46004.420479513887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46004.420479513887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46004.420479513887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46004.420479513887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46004.420479513887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46004.420479513887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46004.420479513887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46004.420479513887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46004.420479513887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46004.420479513887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46004.420479513887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46004.420479513887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46004.420479513887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46004.420479513887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46004.420479513887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46004.420479513887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46004.420479513887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46004.420479513887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46004.420479513887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46004.420479513887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46004.420479513887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46004.420479513887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46004.420479513887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46004.420479513887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46004.420479513887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46004.420479513887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46004.420479513887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46004.420479513887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46004.420479513887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46004.420479513887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46004.420479513887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46004.420479513887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46004.420479513887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46004.420479513887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46004.420479513887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46004.420479513887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46004.420479513887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46004.420479513887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46004.420479513887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46004.420479513887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46004.420479513887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46004.420479513887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46004.420479513887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46004.420479513887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ref="G74:G137" ca="1" si="2">IFERROR(NOW()-F74,"-")</f>
        <v>46004.420479513887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46004.420479513887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46004.420479513887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46004.420479513887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46004.420479513887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46004.420479513887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46004.420479513887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46004.420479513887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46004.420479513887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46004.420479513887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46004.420479513887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46004.420479513887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46004.420479513887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46004.420479513887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46004.420479513887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46004.420479513887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46004.420479513887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46004.420479513887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46004.420479513887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46004.420479513887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46004.420479513887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46004.420479513887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46004.420479513887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46004.420479513887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46004.420479513887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46004.420479513887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46004.420479513887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46004.420479513887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46004.420479513887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46004.420479513887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46004.420479513887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46004.420479513887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46004.420479513887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46004.420479513887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46004.420479513887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46004.420479513887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46004.420479513887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46004.420479513887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46004.420479513887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46004.420479513887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46004.420479513887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46004.420479513887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46004.420479513887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46004.420479513887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46004.420479513887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46004.420479513887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46004.420479513887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46004.420479513887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46004.420479513887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46004.420479513887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46004.420479513887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46004.420479513887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46004.420479513887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46004.420479513887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46004.420479513887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46004.420479513887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46004.420479513887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46004.420479513887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46004.420479513887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46004.420479513887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46004.420479513887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46004.420479513887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46004.420479513887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46004.420479513887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ref="G138:G201" ca="1" si="3">IFERROR(NOW()-F138,"-")</f>
        <v>46004.420479513887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46004.420479513887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46004.420479513887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46004.420479513887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46004.420479513887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46004.420479513887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46004.420479513887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46004.420479513887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46004.420479513887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46004.420479513887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46004.420479513887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46004.420479513887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46004.420479513887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46004.420479513887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46004.420479513887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46004.420479513887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46004.420479513887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46004.420479513887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46004.420479513887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46004.420479513887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46004.420479513887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46004.420479513887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46004.420479513887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46004.420479513887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46004.420479513887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46004.420479513887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46004.420479513887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46004.420479513887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46004.420479513887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46004.420479513887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46004.420479513887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46004.420479513887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46004.420479513887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46004.420479513887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46004.420479513887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46004.420479513887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46004.420479513887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46004.420479513887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46004.420479513887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46004.420479513887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46004.420479513887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46004.420479513887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46004.420479513887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46004.420479513887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46004.420479513887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46004.420479513887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46004.420479513887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46004.420479513887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46004.420479513887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46004.420479513887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46004.420479513887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46004.420479513887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46004.420479513887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46004.420479513887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46004.420479513887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46004.420479513887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46004.420479513887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46004.420479513887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46004.420479513887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46004.420479513887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46004.420479513887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46004.420479513887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46004.420479513887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46004.420479513887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ref="G202:G265" ca="1" si="4">IFERROR(NOW()-F202,"-")</f>
        <v>46004.420479513887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46004.420479513887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46004.420479513887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46004.420479513887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46004.420479513887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46004.420479513887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46004.420479513887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46004.420479513887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46004.420479513887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46004.420479513887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46004.420479513887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46004.420479513887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46004.420479513887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46004.420479513887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46004.420479513887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46004.420479513887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46004.420479513887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46004.420479513887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46004.420479513887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46004.420479513887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46004.420479513887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46004.420479513887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46004.420479513887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46004.420479513887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46004.420479513887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46004.420479513887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46004.420479513887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46004.420479513887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46004.420479513887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46004.420479513887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46004.420479513887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46004.420479513887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46004.420479513887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46004.420479513887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46004.420479513887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46004.420479513887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46004.420479513887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46004.420479513887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46004.420479513887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46004.420479513887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46004.420479513887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46004.420479513887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46004.420479513887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46004.420479513887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46004.420479513887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46004.420479513887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46004.420479513887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46004.420479513887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46004.420479513887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46004.420479513887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46004.420479513887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46004.420479513887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46004.420479513887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46004.420479513887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46004.420479513887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46004.420479513887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46004.420479513887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46004.420479513887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46004.420479513887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46004.420479513887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46004.420479513887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46004.420479513887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46004.420479513887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46004.420479513887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ref="G266:G329" ca="1" si="5">IFERROR(NOW()-F266,"-")</f>
        <v>46004.420479513887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46004.420479513887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46004.420479513887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46004.420479513887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46004.420479513887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46004.420479513887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46004.420479513887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46004.420479513887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46004.420479513887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46004.420479513887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46004.420479513887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46004.420479513887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46004.420479513887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46004.420479513887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46004.420479513887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46004.420479513887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46004.420479513887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46004.420479513887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46004.420479513887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46004.420479513887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46004.420479513887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46004.420479513887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46004.420479513887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46004.420479513887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46004.420479513887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46004.420479513887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46004.420479513887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46004.420479513887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46004.420479513887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46004.420479513887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46004.420479513887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46004.420479513887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46004.420479513887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46004.420479513887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46004.420479513887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46004.420479513887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46004.420479513887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46004.420479513887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46004.420479513887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46004.420479513887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46004.420479513887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46004.420479513887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46004.420479513887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46004.420479513887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46004.420479513887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46004.420479513887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46004.420479513887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46004.420479513887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46004.420479513887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46004.420479513887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46004.420479513887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46004.420479513887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46004.420479513887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46004.420479513887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46004.420479513887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46004.420479513887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46004.420479513887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46004.420479513887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46004.420479513887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46004.420479513887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46004.420479513887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46004.420479513887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46004.420479513887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46004.420479513887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ref="G330:G393" ca="1" si="6">IFERROR(NOW()-F330,"-")</f>
        <v>46004.420479513887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46004.420479513887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46004.420479513887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46004.420479513887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46004.420479513887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46004.420479513887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46004.420479513887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46004.420479513887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46004.420479513887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46004.420479513887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46004.420479513887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46004.420479513887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46004.420479513887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46004.420479513887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46004.420479513887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46004.420479513887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46004.420479513887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46004.420479513887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46004.420479513887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46004.420479513887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46004.420479513887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46004.420479513887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46004.420479513887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46004.420479513887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46004.420479513887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46004.420479513887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46004.420479513887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46004.420479513887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46004.420479513887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46004.420479513887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46004.420479513887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46004.420479513887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46004.420479513887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46004.420479513887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46004.420479513887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46004.420479513887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46004.420479513887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46004.420479513887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46004.420479513887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46004.420479513887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46004.420479513887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46004.420479513887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46004.420479513887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46004.420479513887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46004.420479513887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46004.420479513887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46004.420479513887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46004.420479513887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46004.420479513887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46004.420479513887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46004.420479513887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46004.420479513887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46004.420479513887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46004.420479513887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46004.420479513887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46004.420479513887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46004.420479513887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46004.420479513887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46004.420479513887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46004.420479513887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46004.420479513887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46004.420479513887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46004.420479513887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46004.420479513887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ref="G394:G457" ca="1" si="7">IFERROR(NOW()-F394,"-")</f>
        <v>46004.420479513887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46004.420479513887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46004.420479513887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46004.420479513887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46004.420479513887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46004.420479513887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46004.420479513887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46004.420479513887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46004.420479513887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46004.420479513887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46004.420479513887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46004.420479513887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46004.420479513887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46004.420479513887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46004.420479513887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46004.420479513887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46004.420479513887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46004.420479513887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46004.420479513887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46004.420479513887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46004.420479513887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46004.420479513887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46004.420479513887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46004.420479513887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46004.420479513887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46004.420479513887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46004.420479513887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46004.420479513887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46004.420479513887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46004.420479513887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46004.420479513887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46004.420479513887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46004.420479513887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46004.420479513887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46004.420479513887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46004.420479513887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46004.420479513887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46004.420479513887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46004.420479513887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46004.420479513887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46004.420479513887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46004.420479513887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46004.420479513887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46004.420479513887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46004.420479513887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46004.420479513887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46004.420479513887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46004.420479513887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46004.420479513887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46004.420479513887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46004.420479513887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46004.420479513887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46004.420479513887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46004.420479513887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46004.420479513887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46004.420479513887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46004.420479513887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46004.420479513887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46004.420479513887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46004.420479513887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46004.420479513887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46004.420479513887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46004.420479513887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46004.420479513887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ref="G458:G521" ca="1" si="8">IFERROR(NOW()-F458,"-")</f>
        <v>46004.420479513887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46004.420479513887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46004.420479513887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46004.420479513887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46004.420479513887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46004.420479513887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46004.420479513887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46004.420479513887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46004.420479513887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46004.420479513887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46004.420479513887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46004.420479513887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46004.420479513887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46004.420479513887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46004.420479513887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46004.420479513887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46004.420479513887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46004.420479513887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46004.420479513887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46004.420479513887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46004.420479513887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46004.420479513887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46004.420479513887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46004.420479513887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46004.420479513887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46004.420479513887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46004.420479513887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46004.420479513887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46004.420479513887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46004.420479513887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46004.420479513887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46004.420479513887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46004.420479513887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46004.420479513887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46004.420479513887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46004.420479513887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46004.420479513887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46004.420479513887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46004.420479513887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46004.420479513887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46004.420479513887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46004.420479513887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46004.420479513887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46004.420479513887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46004.420479513887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46004.420479513887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46004.420479513887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46004.420479513887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46004.420479513887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46004.420479513887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46004.420479513887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46004.420479513887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46004.420479513887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46004.420479513887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46004.420479513887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46004.420479513887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46004.420479513887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46004.420479513887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46004.420479513887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46004.420479513887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46004.420479513887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46004.420479513887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46004.420479513887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46004.420479513887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ref="G522:G585" ca="1" si="9">IFERROR(NOW()-F522,"-")</f>
        <v>46004.420479513887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46004.420479513887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46004.420479513887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46004.420479513887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46004.420479513887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46004.420479513887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46004.420479513887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46004.420479513887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46004.420479513887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46004.420479513887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46004.420479513887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46004.420479513887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46004.420479513887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46004.420479513887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46004.420479513887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46004.420479513887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46004.420479513887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46004.420479513887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46004.420479513887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46004.420479513887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46004.420479513887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46004.420479513887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46004.420479513887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46004.420479513887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46004.420479513887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46004.420479513887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46004.420479513887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46004.420479513887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46004.420479513887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46004.420479513887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46004.420479513887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46004.420479513887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46004.420479513887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46004.420479513887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46004.420479513887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46004.420479513887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46004.420479513887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46004.420479513887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46004.420479513887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46004.420479513887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46004.420479513887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46004.420479513887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46004.420479513887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46004.420479513887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46004.420479513887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46004.420479513887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46004.420479513887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46004.420479513887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46004.420479513887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46004.420479513887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46004.420479513887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46004.420479513887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46004.420479513887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46004.420479513887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46004.420479513887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46004.420479513887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46004.420479513887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46004.420479513887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46004.420479513887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46004.420479513887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46004.420479513887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46004.420479513887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46004.420479513887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46004.420479513887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ref="G586:G649" ca="1" si="10">IFERROR(NOW()-F586,"-")</f>
        <v>46004.420479513887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46004.420479513887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46004.420479513887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46004.420479513887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46004.420479513887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46004.420479513887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46004.420479513887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46004.420479513887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46004.420479513887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46004.420479513887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46004.420479513887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46004.420479513887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46004.420479513887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46004.420479513887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46004.420479513887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46004.420479513887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46004.420479513887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46004.420479513887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46004.420479513887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46004.420479513887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46004.420479513887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46004.420479513887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46004.420479513887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46004.420479513887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46004.420479513887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46004.420479513887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46004.420479513887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46004.420479513887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46004.420479513887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46004.420479513887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46004.420479513887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46004.420479513887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46004.420479513887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46004.420479513887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46004.420479513887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46004.420479513887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46004.420479513887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46004.420479513887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46004.420479513887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46004.420479513887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46004.420479513887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46004.420479513887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46004.420479513887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46004.420479513887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46004.420479513887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46004.420479513887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46004.420479513887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46004.420479513887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46004.420479513887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46004.420479513887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46004.420479513887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46004.420479513887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46004.420479513887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46004.420479513887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46004.420479513887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46004.420479513887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46004.420479513887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46004.420479513887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46004.420479513887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46004.420479513887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46004.420479513887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46004.420479513887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46004.420479513887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46004.420479513887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ref="G650:G713" ca="1" si="11">IFERROR(NOW()-F650,"-")</f>
        <v>46004.420479513887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46004.420479513887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46004.420479513887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46004.420479513887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46004.420479513887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46004.420479513887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46004.420479513887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46004.420479513887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46004.420479513887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46004.420479513887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46004.420479513887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46004.420479513887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46004.420479513887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46004.420479513887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46004.420479513887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46004.420479513887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46004.420479513887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46004.420479513887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46004.420479513887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46004.420479513887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46004.420479513887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46004.420479513887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46004.420479513887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46004.420479513887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46004.420479513887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46004.420479513887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46004.420479513887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46004.420479513887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46004.420479513887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46004.420479513887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46004.420479513887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46004.420479513887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46004.420479513887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46004.420479513887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46004.420479513887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46004.420479513887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46004.420479513887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46004.420479513887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46004.420479513887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46004.420479513887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46004.420479513887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46004.420479513887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46004.420479513887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46004.420479513887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46004.420479513887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46004.420479513887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46004.420479513887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46004.420479513887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46004.420479513887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46004.420479513887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46004.420479513887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46004.420479513887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46004.420479513887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46004.420479513887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46004.420479513887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46004.420479513887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46004.420479513887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46004.420479513887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46004.420479513887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46004.420479513887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46004.420479513887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46004.420479513887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46004.420479513887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46004.420479513887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ref="G714:G777" ca="1" si="12">IFERROR(NOW()-F714,"-")</f>
        <v>46004.420479513887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46004.420479513887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46004.420479513887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46004.420479513887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46004.420479513887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46004.420479513887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46004.420479513887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46004.420479513887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46004.420479513887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46004.420479513887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46004.420479513887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46004.420479513887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46004.420479513887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46004.420479513887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46004.420479513887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46004.420479513887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46004.420479513887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46004.420479513887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46004.420479513887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46004.420479513887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46004.420479513887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46004.420479513887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46004.420479513887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46004.420479513887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46004.420479513887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46004.420479513887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46004.420479513887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46004.420479513887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46004.420479513887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46004.420479513887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46004.420479513887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46004.420479513887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46004.420479513887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46004.420479513887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46004.420479513887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46004.420479513887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46004.420479513887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46004.420479513887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46004.420479513887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46004.420479513887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46004.420479513887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46004.420479513887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46004.420479513887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46004.420479513887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46004.420479513887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46004.420479513887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46004.420479513887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46004.420479513887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46004.420479513887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46004.420479513887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46004.420479513887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46004.420479513887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46004.420479513887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46004.420479513887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46004.420479513887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46004.420479513887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46004.420479513887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46004.420479513887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46004.420479513887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46004.420479513887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46004.420479513887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46004.420479513887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46004.420479513887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46004.420479513887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ref="G778:G841" ca="1" si="13">IFERROR(NOW()-F778,"-")</f>
        <v>46004.420479513887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46004.420479513887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46004.420479513887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46004.420479513887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46004.420479513887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46004.420479513887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46004.420479513887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46004.420479513887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46004.420479513887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46004.420479513887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46004.420479513887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46004.420479513887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46004.420479513887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46004.420479513887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46004.420479513887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46004.420479513887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46004.420479513887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46004.420479513887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46004.420479513887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46004.420479513887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46004.420479513887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46004.420479513887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46004.420479513887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46004.420479513887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46004.420479513887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46004.420479513887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46004.420479513887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46004.420479513887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46004.420479513887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46004.420479513887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46004.420479513887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46004.420479513887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46004.420479513887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46004.420479513887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46004.420479513887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46004.420479513887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46004.420479513887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46004.420479513887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46004.420479513887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46004.420479513887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46004.420479513887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46004.420479513887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46004.420479513887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46004.420479513887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46004.420479513887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46004.420479513887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46004.420479513887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46004.420479513887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46004.420479513887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46004.420479513887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46004.420479513887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46004.420479513887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46004.420479513887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46004.420479513887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46004.420479513887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46004.420479513887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46004.420479513887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46004.420479513887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46004.420479513887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46004.420479513887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46004.420479513887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46004.420479513887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46004.420479513887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46004.420479513887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ref="G842:G856" ca="1" si="14">IFERROR(NOW()-F842,"-")</f>
        <v>46004.420479513887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46004.420479513887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46004.420479513887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46004.420479513887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46004.420479513887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46004.420479513887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46004.420479513887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46004.420479513887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46004.420479513887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46004.420479513887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46004.420479513887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46004.420479513887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46004.420479513887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46004.420479513887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46004.420479513887</v>
      </c>
      <c r="H856" s="22"/>
      <c r="I856" s="19" t="str">
        <f>IFERROR(VLOOKUP(D856,DB!A:F,6,0),"")</f>
        <v/>
      </c>
      <c r="J856" s="18" t="str">
        <f>IFERROR(VLOOKUP(D856,DB!A:G,7,0),"")</f>
        <v/>
      </c>
      <c r="K856" s="42"/>
      <c r="L856" s="23" t="str">
        <f>IFERROR(VLOOKUP(D856,DB!A:I,9,0),"")</f>
        <v/>
      </c>
    </row>
  </sheetData>
  <dataValidations count="2">
    <dataValidation allowBlank="1" showInputMessage="1" showErrorMessage="1" sqref="E1" xr:uid="{5914219A-CB83-432D-936A-CC0CB6F3982A}"/>
    <dataValidation type="list" allowBlank="1" showInputMessage="1" showErrorMessage="1" sqref="E2:E8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39129</v>
      </c>
      <c r="B2" s="87" t="str">
        <f>IFERROR(VLOOKUP(D2,DB!A:K,11,0),"")</f>
        <v>R4</v>
      </c>
      <c r="C2" s="89">
        <v>1</v>
      </c>
      <c r="D2" s="87" t="s">
        <v>35166</v>
      </c>
      <c r="E2" s="90" t="s">
        <v>39106</v>
      </c>
      <c r="F2" s="91">
        <v>45703.480717592596</v>
      </c>
      <c r="G2" s="92">
        <f ca="1">IFERROR(NOW()-F2,"")</f>
        <v>300.93976192129048</v>
      </c>
      <c r="H2" s="91">
        <v>45703.474768518521</v>
      </c>
      <c r="I2" s="91" t="str">
        <f>IFERROR(VLOOKUP(D2,DB!A:F,6,0),"")</f>
        <v>SCECO</v>
      </c>
      <c r="J2" s="91" t="str">
        <f>IFERROR(VLOOKUP(D2,DB!A:G,7,0),"")</f>
        <v>Dead</v>
      </c>
      <c r="K2" s="93" t="s">
        <v>39130</v>
      </c>
      <c r="L2" s="87" t="str">
        <f>IFERROR(VLOOKUP(D2,DB!A:I,9,0),"")</f>
        <v>Latis</v>
      </c>
    </row>
    <row r="3" spans="1:16" ht="19.5" customHeight="1">
      <c r="A3" s="106" t="s">
        <v>39131</v>
      </c>
      <c r="B3" s="106" t="str">
        <f>IFERROR(VLOOKUP(D3,DB!A:K,11,0),"")</f>
        <v>R4</v>
      </c>
      <c r="C3" s="89">
        <v>2</v>
      </c>
      <c r="D3" s="87" t="s">
        <v>32943</v>
      </c>
      <c r="E3" s="90" t="s">
        <v>39106</v>
      </c>
      <c r="F3" s="91">
        <v>45998.79414351852</v>
      </c>
      <c r="G3" s="92">
        <f t="shared" ref="G3" ca="1" si="0">IFERROR(NOW()-F3,"")</f>
        <v>5.6263359953663894</v>
      </c>
      <c r="H3" s="91">
        <v>45998.664027777777</v>
      </c>
      <c r="I3" s="106" t="str">
        <f>IFERROR(VLOOKUP(D3,DB!A:F,6,0),"")</f>
        <v>SCECO</v>
      </c>
      <c r="J3" s="106" t="str">
        <f>IFERROR(VLOOKUP(D3,DB!A:G,7,0),"")</f>
        <v>Vandalized</v>
      </c>
      <c r="K3" s="93" t="s">
        <v>39132</v>
      </c>
      <c r="L3" s="87" t="str">
        <f>IFERROR(VLOOKUP(D3,DB!A:I,9,0),"")</f>
        <v>Latis</v>
      </c>
    </row>
    <row r="4" spans="1:16" ht="15" customHeight="1">
      <c r="A4" s="106" t="s">
        <v>39133</v>
      </c>
      <c r="B4" s="106" t="str">
        <f>IFERROR(VLOOKUP(D4,DB!A:K,11,0),"")</f>
        <v>R4</v>
      </c>
      <c r="C4" s="89">
        <v>2</v>
      </c>
      <c r="D4" s="87" t="s">
        <v>34028</v>
      </c>
      <c r="E4" s="90" t="s">
        <v>39106</v>
      </c>
      <c r="F4" s="91">
        <v>46004.375</v>
      </c>
      <c r="G4" s="92">
        <f ca="1">IFERROR(NOW()-F4,"")</f>
        <v>4.5479513886675704E-2</v>
      </c>
      <c r="H4" s="91">
        <v>46004.366770833331</v>
      </c>
      <c r="I4" s="106" t="str">
        <f>IFERROR(VLOOKUP(D4,DB!A:F,6,0),"")</f>
        <v>SCECO</v>
      </c>
      <c r="J4" s="106" t="str">
        <f>IFERROR(VLOOKUP(D4,DB!A:G,7,0),"")</f>
        <v>Vandalized</v>
      </c>
      <c r="K4" s="93" t="s">
        <v>39134</v>
      </c>
      <c r="L4" s="87" t="str">
        <f>IFERROR(VLOOKUP(D4,DB!A:I,9,0),"")</f>
        <v>Latis</v>
      </c>
    </row>
    <row r="5" spans="1:16" ht="15" customHeight="1">
      <c r="A5" s="106"/>
      <c r="B5" s="106" t="str">
        <f>IFERROR(VLOOKUP(D5,DB!A:K,11,0),"")</f>
        <v/>
      </c>
      <c r="C5" s="89"/>
      <c r="D5" s="87"/>
      <c r="E5" s="90"/>
      <c r="F5" s="91"/>
      <c r="G5" s="92">
        <f ca="1">IFERROR(NOW()-F5,"")</f>
        <v>46004.420479513887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46004.420479513887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46004.420479513887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46004.420479513887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46004.420479513887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46004.420479513887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46004.420479513887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46004.420479513887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46004.420479513887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46004.420479513887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46004.420479513887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46004.420479513887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46004.420479513887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46004.420479513887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46004.420479513887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46004.420479513887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46004.420479513887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46004.420479513887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46004.420479513887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46004.420479513887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46004.420479513887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46004.420479513887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46004.420479513887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46004.420479513887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46004.420479513887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46004.420479513887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46004.420479513887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46004.420479513887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46004.420479513887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46004.420479513887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46004.420479513887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46004.420479513887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46004.420479513887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46004.420479513887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46004.420479513887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46004.420479513887</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4" sqref="D14"/>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39135</v>
      </c>
    </row>
    <row r="2" spans="1:13" s="39" customFormat="1">
      <c r="A2" s="37" t="s">
        <v>39136</v>
      </c>
      <c r="B2" s="37" t="str">
        <f>IFERROR(VLOOKUP(D2,[1]DB!A:K,11,0),"")</f>
        <v>R5</v>
      </c>
      <c r="C2" s="37">
        <v>3</v>
      </c>
      <c r="D2" s="99" t="s">
        <v>36085</v>
      </c>
      <c r="E2" s="37" t="s">
        <v>39106</v>
      </c>
      <c r="F2" s="38">
        <v>45891.832060185188</v>
      </c>
      <c r="G2" s="101">
        <f ca="1">IFERROR(NOW()-F2,"")</f>
        <v>112.58841932869836</v>
      </c>
      <c r="H2" s="38">
        <v>45891.790393518517</v>
      </c>
      <c r="I2" s="37" t="str">
        <f>IFERROR(VLOOKUP(D2,[1]DB!A:F,6,0),"")</f>
        <v>Generator-SG</v>
      </c>
      <c r="J2" s="37" t="str">
        <f>IFERROR(VLOOKUP(D2,[1]DB!A:G,7,0),"")</f>
        <v>Vandalized</v>
      </c>
      <c r="K2" s="37" t="s">
        <v>39137</v>
      </c>
      <c r="L2" s="37" t="str">
        <f>IFERROR(VLOOKUP(D2,[1]DB!A:I,9,0),"")</f>
        <v>Latis</v>
      </c>
      <c r="M2" s="154"/>
    </row>
    <row r="3" spans="1:13" s="39" customFormat="1" ht="30.75">
      <c r="A3" s="37" t="s">
        <v>39138</v>
      </c>
      <c r="B3" s="37" t="str">
        <f>IFERROR(VLOOKUP(D3,[1]DB!A:K,11,0),"")</f>
        <v>R5</v>
      </c>
      <c r="C3" s="37">
        <v>1</v>
      </c>
      <c r="D3" s="37" t="s">
        <v>33407</v>
      </c>
      <c r="E3" s="37" t="s">
        <v>39109</v>
      </c>
      <c r="F3" s="38">
        <v>45926.188877314817</v>
      </c>
      <c r="G3" s="101">
        <f t="shared" ref="G3" ca="1" si="0">IFERROR(NOW()-F3,"")</f>
        <v>78.231602199070039</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39109</v>
      </c>
      <c r="F4" s="103">
        <v>45948.661111111112</v>
      </c>
      <c r="G4" s="104">
        <f t="shared" ref="G4" ca="1" si="1">IFERROR(NOW()-F4,"")</f>
        <v>55.759368402774271</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23.047180902773107</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7.3129910879579256</v>
      </c>
      <c r="H6" s="38">
        <v>45997.093599537038</v>
      </c>
      <c r="I6" s="37" t="str">
        <f>IFERROR(VLOOKUP(D6,[1]DB!A:F,6,0),"")</f>
        <v>SCECO</v>
      </c>
      <c r="J6" s="37" t="str">
        <f>IFERROR(VLOOKUP(D6,[1]DB!A:G,7,0),"")</f>
        <v>In progress</v>
      </c>
      <c r="K6" s="37" t="s">
        <v>39145</v>
      </c>
      <c r="L6" s="37" t="str">
        <f>IFERROR(VLOOKUP(D6,[1]DB!A:I,9,0),"")</f>
        <v>Latis</v>
      </c>
      <c r="M6" s="37"/>
    </row>
    <row r="7" spans="1:13">
      <c r="A7" s="99" t="s">
        <v>39146</v>
      </c>
      <c r="B7" s="37" t="str">
        <f>IFERROR(VLOOKUP(D7,[1]DB!A:K,11,0),"")</f>
        <v>R5</v>
      </c>
      <c r="C7" s="37">
        <v>1</v>
      </c>
      <c r="D7" s="37" t="s">
        <v>33475</v>
      </c>
      <c r="E7" s="37" t="s">
        <v>39106</v>
      </c>
      <c r="F7" s="38">
        <v>46002.119513888887</v>
      </c>
      <c r="G7" s="129">
        <f ca="1">IFERROR(NOW()-F7,"")</f>
        <v>2.3009656249996624</v>
      </c>
      <c r="H7" s="38">
        <v>46002.086875000001</v>
      </c>
      <c r="I7" s="37" t="str">
        <f>IFERROR(VLOOKUP(D7,[1]DB!A:F,6,0),"")</f>
        <v>SCECO</v>
      </c>
      <c r="J7" s="37" t="str">
        <f>IFERROR(VLOOKUP(D7,[1]DB!A:G,7,0),"")</f>
        <v>Good</v>
      </c>
      <c r="K7" s="37" t="s">
        <v>39147</v>
      </c>
      <c r="L7" s="37" t="str">
        <f>IFERROR(VLOOKUP(D7,[1]DB!A:I,9,0),"")</f>
        <v>Latis</v>
      </c>
      <c r="M7" s="37"/>
    </row>
    <row r="8" spans="1:13" ht="17.25" customHeight="1">
      <c r="A8" s="151" t="s">
        <v>39148</v>
      </c>
      <c r="B8" s="37" t="str">
        <f>IFERROR(VLOOKUP(D8,[1]DB!A:K,11,0),"")</f>
        <v>R5</v>
      </c>
      <c r="C8" s="151">
        <v>2</v>
      </c>
      <c r="D8" s="151" t="s">
        <v>38371</v>
      </c>
      <c r="E8" s="37" t="s">
        <v>39106</v>
      </c>
      <c r="F8" s="152" t="s">
        <v>24</v>
      </c>
      <c r="G8" s="153" t="str">
        <f t="shared" ref="G8:G53" ca="1" si="3">IFERROR(NOW()-F8,"")</f>
        <v/>
      </c>
      <c r="H8" s="152">
        <v>46004.375671296293</v>
      </c>
      <c r="I8" s="37" t="str">
        <f>IFERROR(VLOOKUP(D8,[1]DB!A:F,6,0),"")</f>
        <v>SCECO</v>
      </c>
      <c r="J8" s="37" t="str">
        <f>IFERROR(VLOOKUP(D8,[1]DB!A:G,7,0),"")</f>
        <v>No BB Shifted</v>
      </c>
      <c r="K8" s="151" t="s">
        <v>39149</v>
      </c>
      <c r="L8" s="151" t="str">
        <f>IFERROR(VLOOKUP(D8,[1]DB!A:I,9,0),"")</f>
        <v>Latis</v>
      </c>
      <c r="M8" s="151"/>
    </row>
    <row r="9" spans="1:13">
      <c r="A9" s="151"/>
      <c r="B9" s="37" t="str">
        <f>IFERROR(VLOOKUP(D9,[1]DB!A:K,11,0),"")</f>
        <v/>
      </c>
      <c r="C9" s="151"/>
      <c r="D9" s="151"/>
      <c r="E9" s="151"/>
      <c r="F9" s="152"/>
      <c r="G9" s="153">
        <f t="shared" ca="1" si="3"/>
        <v>46004.420479513887</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46004.420479513887</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46004.420479513887</v>
      </c>
      <c r="H11" s="152"/>
      <c r="I11" s="37" t="str">
        <f>IFERROR(VLOOKUP(D11,[1]DB!A:F,6,0),"")</f>
        <v/>
      </c>
      <c r="J11" s="37" t="str">
        <f>IFERROR(VLOOKUP(D11,[1]DB!A:G,7,0),"")</f>
        <v/>
      </c>
      <c r="K11" s="151"/>
      <c r="L11" s="151" t="str">
        <f>IFERROR(VLOOKUP(D11,[1]DB!A:I,9,0),"")</f>
        <v/>
      </c>
      <c r="M11" s="151"/>
    </row>
    <row r="12" spans="1:13">
      <c r="A12" s="151"/>
      <c r="B12" s="37" t="str">
        <f>IFERROR(VLOOKUP(D12,[1]DB!A:K,11,0),"")</f>
        <v/>
      </c>
      <c r="C12" s="151"/>
      <c r="D12"/>
      <c r="E12" s="151"/>
      <c r="F12" s="152"/>
      <c r="G12" s="153">
        <f t="shared" ca="1" si="3"/>
        <v>46004.420479513887</v>
      </c>
      <c r="H12" s="152"/>
      <c r="I12" s="37" t="str">
        <f>IFERROR(VLOOKUP(D12,[1]DB!A:F,6,0),"")</f>
        <v/>
      </c>
      <c r="J12" s="37" t="str">
        <f>IFERROR(VLOOKUP(D12,[1]DB!A:G,7,0),"")</f>
        <v/>
      </c>
      <c r="K12" s="151"/>
      <c r="L12" s="151" t="str">
        <f>IFERROR(VLOOKUP(D12,[1]DB!A:I,9,0),"")</f>
        <v/>
      </c>
      <c r="M12" s="151"/>
    </row>
    <row r="13" spans="1:13">
      <c r="A13" s="151"/>
      <c r="B13" s="151" t="str">
        <f>IFERROR(VLOOKUP(D13,[1]DB!A:K,11,0),"")</f>
        <v/>
      </c>
      <c r="C13" s="151"/>
      <c r="D13"/>
      <c r="E13" s="151"/>
      <c r="F13" s="152"/>
      <c r="G13" s="153">
        <f t="shared" ca="1" si="3"/>
        <v>46004.420479513887</v>
      </c>
      <c r="H13" s="152"/>
      <c r="I13" s="37" t="str">
        <f>IFERROR(VLOOKUP(D13,[1]DB!A:F,6,0),"")</f>
        <v/>
      </c>
      <c r="J13" s="37" t="str">
        <f>IFERROR(VLOOKUP(D13,[1]DB!A:G,7,0),"")</f>
        <v/>
      </c>
      <c r="K13" s="151"/>
      <c r="L13" s="151" t="str">
        <f>IFERROR(VLOOKUP(D13,[1]DB!A:I,9,0),"")</f>
        <v/>
      </c>
      <c r="M13" s="151"/>
    </row>
    <row r="14" spans="1:13">
      <c r="A14" s="151"/>
      <c r="B14" s="151" t="str">
        <f>IFERROR(VLOOKUP(D14,[1]DB!A:K,11,0),"")</f>
        <v/>
      </c>
      <c r="C14" s="151"/>
      <c r="D14" s="151"/>
      <c r="E14" s="151"/>
      <c r="F14" s="152"/>
      <c r="G14" s="153">
        <f t="shared" ca="1" si="3"/>
        <v>46004.420479513887</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46004.420479513887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46004.420479513887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46004.420479513887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46004.420479513887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46004.420479513887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46004.420479513887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46004.420479513887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46004.420479513887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46004.420479513887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46004.420479513887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46004.420479513887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46004.420479513887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46004.420479513887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46004.420479513887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46004.420479513887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46004.420479513887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46004.420479513887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46004.420479513887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46004.420479513887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46004.420479513887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46004.420479513887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46004.420479513887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46004.420479513887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46004.420479513887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46004.420479513887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46004.420479513887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46004.420479513887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46004.420479513887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46004.420479513887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46004.420479513887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46004.420479513887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46004.420479513887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46004.420479513887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46004.420479513887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46004.420479513887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46004.420479513887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46004.420479513887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46004.420479513887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46004.420479513887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ref="G54:G60" ca="1" si="4">IFERROR(NOW()-F54,"")</f>
        <v>46004.420479513887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46004.420479513887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46004.420479513887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46004.420479513887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46004.420479513887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46004.420479513887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46004.420479513887</v>
      </c>
      <c r="H60" s="152"/>
      <c r="I60" s="151" t="str">
        <f>IFERROR(VLOOKUP(D60,[1]DB!A:F,6,0),"")</f>
        <v/>
      </c>
      <c r="J60" s="151" t="str">
        <f>IFERROR(VLOOKUP(D60,[1]DB!A:G,7,0),"")</f>
        <v/>
      </c>
      <c r="K60" s="151"/>
      <c r="L60" s="151" t="str">
        <f>IFERROR(VLOOKUP(D60,[1]DB!A:I,9,0),"")</f>
        <v/>
      </c>
      <c r="M60" s="151"/>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1"/>
  <sheetViews>
    <sheetView tabSelected="1" workbookViewId="0">
      <selection activeCell="K7" sqref="K7"/>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39150</v>
      </c>
      <c r="B2" s="114" t="str">
        <f>IFERROR(VLOOKUP(D2,DB!A:K,11,0),"")</f>
        <v>R6</v>
      </c>
      <c r="C2" s="115">
        <v>1</v>
      </c>
      <c r="D2" s="114" t="s">
        <v>34924</v>
      </c>
      <c r="E2" s="136" t="s">
        <v>39106</v>
      </c>
      <c r="F2" s="116">
        <v>46004.33121527778</v>
      </c>
      <c r="G2" s="72">
        <f t="shared" ref="G2:G39" ca="1" si="0">IFERROR(NOW()-F2,"-")</f>
        <v>8.9264236106828321E-2</v>
      </c>
      <c r="H2" s="116">
        <v>46004.331180555557</v>
      </c>
      <c r="I2" s="114" t="str">
        <f>IFERROR(VLOOKUP(D2,DB!A:F,6,0),"")</f>
        <v>SCECO</v>
      </c>
      <c r="J2" s="114" t="str">
        <f>IFERROR(VLOOKUP(D2,DB!A:G,7,0),"")</f>
        <v>In progress</v>
      </c>
      <c r="K2" s="117" t="s">
        <v>39151</v>
      </c>
      <c r="L2" s="131" t="str">
        <f>IFERROR(VLOOKUP(D2,DB!A:I,9,0),"")</f>
        <v>Latis</v>
      </c>
    </row>
    <row r="3" spans="1:16382" ht="31.5" customHeight="1">
      <c r="A3" s="113"/>
      <c r="B3" s="114" t="str">
        <f>IFERROR(VLOOKUP(D3,DB!A:K,11,0),"")</f>
        <v/>
      </c>
      <c r="C3" s="115"/>
      <c r="D3" s="114"/>
      <c r="E3" s="136"/>
      <c r="F3" s="116"/>
      <c r="G3" s="72">
        <f t="shared" ca="1" si="0"/>
        <v>46004.420479513887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46004.420479513887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46004.420479513887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46004.420479513887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46004.420479513887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46004.420479513887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46004.420479513887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46004.420479513887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46004.420479513887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46004.420479513887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46004.420479513887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46004.420479513887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46004.420479513887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46004.420479513887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46004.420479513887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46004.420479513887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46004.420479513887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46004.420479513887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46004.420479513887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46004.420479513887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46004.420479513887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46004.420479513887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46004.420479513887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46004.420479513887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46004.420479513887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46004.420479513887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46004.420479513887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46004.420479513887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46004.420479513887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46004.420479513887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46004.420479513887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46004.420479513887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46004.420479513887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46004.420479513887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46004.420479513887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46004.420479513887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46004.420479513887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ref="G40:G103" ca="1" si="1">IFERROR(NOW()-F40,"-")</f>
        <v>46004.420479513887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46004.420479513887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46004.420479513887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46004.420479513887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46004.420479513887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46004.420479513887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46004.420479513887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46004.420479513887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46004.420479513887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46004.420479513887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46004.420479513887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46004.420479513887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46004.420479513887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46004.420479513887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46004.420479513887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46004.420479513887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46004.420479513887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46004.420479513887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46004.420479513887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46004.420479513887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46004.420479513887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46004.420479513887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46004.420479513887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46004.420479513887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46004.420479513887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46004.420479513887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46004.420479513887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46004.420479513887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46004.420479513887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46004.420479513887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46004.420479513887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46004.420479513887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46004.420479513887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46004.420479513887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46004.420479513887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46004.420479513887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46004.420479513887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46004.420479513887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46004.420479513887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46004.420479513887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46004.420479513887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46004.420479513887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46004.420479513887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46004.420479513887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46004.420479513887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46004.420479513887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46004.420479513887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46004.420479513887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46004.420479513887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46004.420479513887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46004.420479513887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46004.420479513887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46004.420479513887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46004.420479513887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46004.420479513887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46004.420479513887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46004.420479513887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46004.420479513887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46004.420479513887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46004.420479513887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46004.420479513887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46004.420479513887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46004.420479513887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46004.420479513887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ref="G104:G167" ca="1" si="2">IFERROR(NOW()-F104,"-")</f>
        <v>46004.420479513887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46004.420479513887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46004.420479513887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46004.420479513887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46004.420479513887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46004.420479513887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46004.420479513887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46004.420479513887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46004.420479513887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46004.420479513887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46004.420479513887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46004.420479513887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46004.420479513887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46004.420479513887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46004.420479513887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46004.420479513887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46004.420479513887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46004.420479513887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46004.420479513887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46004.420479513887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46004.420479513887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46004.420479513887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46004.420479513887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46004.420479513887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46004.420479513887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46004.420479513887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46004.420479513887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46004.420479513887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46004.420479513887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46004.420479513887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46004.420479513887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46004.420479513887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46004.420479513887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46004.420479513887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46004.420479513887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46004.420479513887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46004.420479513887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46004.420479513887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46004.420479513887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46004.420479513887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46004.420479513887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46004.420479513887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46004.420479513887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46004.420479513887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46004.420479513887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46004.420479513887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46004.420479513887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46004.420479513887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46004.420479513887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46004.420479513887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46004.420479513887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46004.420479513887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46004.420479513887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46004.420479513887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46004.420479513887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46004.420479513887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46004.420479513887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46004.420479513887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46004.420479513887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46004.420479513887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46004.420479513887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46004.420479513887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46004.420479513887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46004.420479513887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ref="G168:G231" ca="1" si="3">IFERROR(NOW()-F168,"-")</f>
        <v>46004.420479513887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46004.420479513887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46004.420479513887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46004.420479513887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46004.420479513887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46004.420479513887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46004.420479513887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46004.420479513887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46004.420479513887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46004.420479513887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46004.420479513887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46004.420479513887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46004.420479513887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46004.420479513887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46004.420479513887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46004.420479513887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46004.420479513887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46004.420479513887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46004.420479513887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46004.420479513887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46004.420479513887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46004.420479513887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46004.420479513887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46004.420479513887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46004.420479513887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46004.420479513887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46004.420479513887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46004.420479513887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46004.420479513887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46004.420479513887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46004.420479513887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46004.420479513887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46004.420479513887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46004.420479513887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46004.420479513887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46004.420479513887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46004.420479513887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46004.420479513887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46004.420479513887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46004.420479513887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46004.420479513887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46004.420479513887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46004.420479513887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46004.420479513887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46004.420479513887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46004.420479513887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46004.420479513887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46004.420479513887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46004.420479513887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46004.420479513887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46004.420479513887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46004.420479513887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46004.420479513887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46004.420479513887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46004.420479513887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46004.420479513887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46004.420479513887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46004.420479513887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46004.420479513887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46004.420479513887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46004.420479513887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46004.420479513887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46004.420479513887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46004.420479513887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ref="G232:G295" ca="1" si="4">IFERROR(NOW()-F232,"-")</f>
        <v>46004.420479513887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46004.420479513887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46004.420479513887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46004.420479513887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46004.420479513887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46004.420479513887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46004.420479513887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46004.420479513887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46004.420479513887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46004.420479513887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46004.420479513887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46004.420479513887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46004.420479513887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46004.420479513887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46004.420479513887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46004.420479513887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46004.420479513887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46004.420479513887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46004.420479513887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46004.420479513887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46004.420479513887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46004.420479513887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46004.420479513887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46004.420479513887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46004.420479513887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46004.420479513887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46004.420479513887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46004.420479513887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46004.420479513887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46004.420479513887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46004.420479513887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46004.420479513887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46004.420479513887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46004.420479513887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46004.420479513887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46004.420479513887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46004.420479513887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46004.420479513887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46004.420479513887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46004.420479513887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46004.420479513887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46004.420479513887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46004.420479513887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46004.420479513887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46004.420479513887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46004.420479513887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46004.420479513887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46004.420479513887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46004.420479513887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46004.420479513887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46004.420479513887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46004.420479513887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46004.420479513887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46004.420479513887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46004.420479513887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46004.420479513887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46004.420479513887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46004.420479513887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46004.420479513887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46004.420479513887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46004.420479513887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46004.420479513887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46004.420479513887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46004.420479513887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ref="G296:G359" ca="1" si="5">IFERROR(NOW()-F296,"-")</f>
        <v>46004.420479513887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46004.420479513887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46004.420479513887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46004.420479513887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46004.420479513887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46004.420479513887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46004.420479513887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46004.420479513887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46004.420479513887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46004.420479513887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46004.420479513887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46004.420479513887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46004.420479513887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46004.420479513887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46004.420479513887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46004.420479513887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46004.420479513887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46004.420479513887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46004.420479513887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46004.420479513887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46004.420479513887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46004.420479513887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46004.420479513887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46004.420479513887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46004.420479513887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46004.420479513887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46004.420479513887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46004.420479513887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46004.420479513887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46004.420479513887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46004.420479513887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46004.420479513887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46004.420479513887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46004.420479513887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46004.420479513887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46004.420479513887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46004.420479513887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46004.420479513887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46004.420479513887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46004.420479513887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46004.420479513887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46004.420479513887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46004.420479513887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46004.420479513887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46004.420479513887</v>
      </c>
      <c r="H340" s="116"/>
      <c r="I340" s="114" t="str">
        <f>IFERROR(VLOOKUP(D340,DB!A:F,6,0),"")</f>
        <v/>
      </c>
      <c r="J340" s="114" t="str">
        <f>IFERROR(VLOOKUP(D340,DB!A:G,7,0),"")</f>
        <v/>
      </c>
      <c r="K340" s="117"/>
      <c r="L340" s="131" t="str">
        <f>IFERROR(VLOOKUP(D340,DB!A:I,9,0),"")</f>
        <v/>
      </c>
    </row>
    <row r="341" spans="1:12" ht="31.5" customHeight="1">
      <c r="A341" s="137"/>
      <c r="B341" s="138" t="str">
        <f>IFERROR(VLOOKUP(D341,DB!A:K,11,0),"")</f>
        <v/>
      </c>
      <c r="C341" s="139"/>
      <c r="D341" s="138"/>
      <c r="E341" s="136"/>
      <c r="F341" s="140"/>
      <c r="G341" s="141">
        <f t="shared" ca="1" si="5"/>
        <v>46004.420479513887</v>
      </c>
      <c r="H341" s="140"/>
      <c r="I341" s="138" t="str">
        <f>IFERROR(VLOOKUP(D341,DB!A:F,6,0),"")</f>
        <v/>
      </c>
      <c r="J341" s="138" t="str">
        <f>IFERROR(VLOOKUP(D341,DB!A:G,7,0),"")</f>
        <v/>
      </c>
      <c r="K341" s="142"/>
      <c r="L341" s="143" t="str">
        <f>IFERROR(VLOOKUP(D341,DB!A:I,9,0),"")</f>
        <v/>
      </c>
    </row>
  </sheetData>
  <dataValidations count="2">
    <dataValidation allowBlank="1" showInputMessage="1" showErrorMessage="1" sqref="E1" xr:uid="{9E1BC488-8814-4F8A-8DBE-742B3278AB71}"/>
    <dataValidation type="list" allowBlank="1" showInputMessage="1" showErrorMessage="1" sqref="E2:E3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2025-12-13T07:06:26Z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